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King Grass" sheetId="1" r:id="rId1"/>
    <sheet name="Pasto de piso" sheetId="2" r:id="rId2"/>
    <sheet name="Caña de azúcar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<sst xmlns="http://schemas.openxmlformats.org/spreadsheetml/2006/main" count="293" uniqueCount="76">
  <si>
    <t>MINISTERIO DE AGRICULTURA Y GANADERIA</t>
  </si>
  <si>
    <t>Agencia de Servicios Agropecuarios de Turrialba</t>
  </si>
  <si>
    <t>Concepto</t>
  </si>
  <si>
    <t>Unidad</t>
  </si>
  <si>
    <t>Cantidad</t>
  </si>
  <si>
    <t>Precio</t>
  </si>
  <si>
    <t>Costo total</t>
  </si>
  <si>
    <t>unitario</t>
  </si>
  <si>
    <t>(hectárea)</t>
  </si>
  <si>
    <t>$</t>
  </si>
  <si>
    <t>(Kilogramo)</t>
  </si>
  <si>
    <t>Aplicación de herbicida</t>
  </si>
  <si>
    <t>Surcada</t>
  </si>
  <si>
    <t>Distribución, pica, tapada de semilla</t>
  </si>
  <si>
    <t>Aplicación de fertilizante de siembra</t>
  </si>
  <si>
    <t>Corte de semilla</t>
  </si>
  <si>
    <t>H/H</t>
  </si>
  <si>
    <t>Hrs. Anim</t>
  </si>
  <si>
    <t>Viajes</t>
  </si>
  <si>
    <t>1 dólar = 347,72 colones</t>
  </si>
  <si>
    <t>Fertilizante 10-30-10</t>
  </si>
  <si>
    <t>Fertilizante Nutrasul</t>
  </si>
  <si>
    <t>Herbicida 2-4, D   6 libras</t>
  </si>
  <si>
    <t>Coadyudante WK</t>
  </si>
  <si>
    <t>Semilla</t>
  </si>
  <si>
    <t>Kg</t>
  </si>
  <si>
    <t>Lt</t>
  </si>
  <si>
    <t>TOTAL  A+B</t>
  </si>
  <si>
    <t>King Grass</t>
  </si>
  <si>
    <t xml:space="preserve">       PRESUPUESTO REQUERIDO PARA ESTABLECER AREA CON PASTO PARA GANADO LECHERO </t>
  </si>
  <si>
    <t>12 de Marzo, 2.002</t>
  </si>
  <si>
    <t>Agricultor: Eduardo Aguilar</t>
  </si>
  <si>
    <t>Localidad: Alto Varas</t>
  </si>
  <si>
    <t>Herbicida glifosato</t>
  </si>
  <si>
    <t xml:space="preserve">Herbicida 2-4,  D    6 libras </t>
  </si>
  <si>
    <r>
      <t xml:space="preserve">Semilla de pasto  </t>
    </r>
    <r>
      <rPr>
        <b/>
        <u val="single"/>
        <sz val="10"/>
        <rFont val="Arial"/>
        <family val="2"/>
      </rPr>
      <t>Echinochloa polystachya</t>
    </r>
  </si>
  <si>
    <t>Alambre de púa</t>
  </si>
  <si>
    <t>Mt</t>
  </si>
  <si>
    <t>TOTAL</t>
  </si>
  <si>
    <t>CAÑA DE AZÚCAR</t>
  </si>
  <si>
    <t>Aplicación de fertilizante Fosforado</t>
  </si>
  <si>
    <t>Aplicación de fertilizante Nitrogenado</t>
  </si>
  <si>
    <t>Aplicación de herbicida (glifosato)</t>
  </si>
  <si>
    <t>Aplicación de herbicida (2-4, D  6 libras)</t>
  </si>
  <si>
    <t>Fertilización Nitrogenada</t>
  </si>
  <si>
    <t>Fertilización Potásica</t>
  </si>
  <si>
    <t>Aporca</t>
  </si>
  <si>
    <t xml:space="preserve">Rendimiento esperado:  </t>
  </si>
  <si>
    <t>Fertilizante 15-3-31</t>
  </si>
  <si>
    <t>Aplicación de fertilizante de siembra al surco</t>
  </si>
  <si>
    <t xml:space="preserve">Cuadro 1. Costo de establecimiento y mantenimiento de la caña de azúcar hasta la primer corta y por hectárea. </t>
  </si>
  <si>
    <t xml:space="preserve">                Febrero, 2.002</t>
  </si>
  <si>
    <t>a- Labores:</t>
  </si>
  <si>
    <t>1- ESTABLECIMIENTO:</t>
  </si>
  <si>
    <t>B- Materiales:</t>
  </si>
  <si>
    <t>2- MANTENIMIENTO:</t>
  </si>
  <si>
    <t>TOTAL ESTABLECIMIENTO</t>
  </si>
  <si>
    <t>TOTAL MANTENIMIENTO</t>
  </si>
  <si>
    <t>Rendimiento esperado:  100.000 kilogramos (100 ton.)/hectárea</t>
  </si>
  <si>
    <t xml:space="preserve">Cuadro 1. Costo de establecimiento y mantenimiento del pasto King Grass hasta la primer corta y por hectárea. </t>
  </si>
  <si>
    <t>Rendimiento esperado: 15.000 kilogramos (15 ton.)</t>
  </si>
  <si>
    <t>b- Materiales:</t>
  </si>
  <si>
    <t>Fertilización nitrogenada</t>
  </si>
  <si>
    <t>19 de Marzo, 2.002</t>
  </si>
  <si>
    <t xml:space="preserve">Cuadro 1. Costo de establecimiento y mantenimiento de pasto de piso hasta el primer pastoreo y por hectárea. </t>
  </si>
  <si>
    <t xml:space="preserve"> 1- ESTABLECIMIENTO:</t>
  </si>
  <si>
    <t xml:space="preserve">TOTAL </t>
  </si>
  <si>
    <t>PASTO DE PISO  (semilla vegetativa)</t>
  </si>
  <si>
    <t>PASTO DE PISO  (semilla sexual)</t>
  </si>
  <si>
    <t>Distribución de semilla (sexual)</t>
  </si>
  <si>
    <t xml:space="preserve">       PRESUPUESTO REQUERIDO PARA ESTABLECER AREA CON PASTO DE PISO PARA GANADO LECHERO </t>
  </si>
  <si>
    <t>Agricultor: Gerardo Nájera Torres</t>
  </si>
  <si>
    <t>Alambre de púa ( para linderos y apartos)</t>
  </si>
  <si>
    <t>actualizac2006</t>
  </si>
  <si>
    <t>1 dólar</t>
  </si>
  <si>
    <t xml:space="preserve">PRESUPUESTO REQUERIDO PARA ESTABLECER AREA CON PASTO PARA GANADO LECHERO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</si>
</sst>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_(* #,##0.0_);_(* \(#,##0.0\);_(* &quot;-&quot;??_);_(@_)"/>
    <numFmt numFmtId="179" formatCode="_(* #,##0_);_(* \(#,##0\);_(* &quot;-&quot;??_);_(@_)"/>
    <numFmt numFmtId="180" formatCode="#,##0.000"/>
    <numFmt numFmtId="181" formatCode="#,##0.0"/>
    <numFmt numFmtId="182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1" fillId="0" borderId="0" xfId="15" applyNumberFormat="1" applyFont="1" applyAlignment="1">
      <alignment/>
    </xf>
    <xf numFmtId="0" fontId="0" fillId="0" borderId="3" xfId="0" applyBorder="1" applyAlignment="1">
      <alignment/>
    </xf>
    <xf numFmtId="179" fontId="1" fillId="0" borderId="3" xfId="15" applyNumberFormat="1" applyFont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34">
      <selection activeCell="C8" sqref="C8"/>
    </sheetView>
  </sheetViews>
  <sheetFormatPr defaultColWidth="11.421875" defaultRowHeight="12.75"/>
  <cols>
    <col min="1" max="1" width="32.7109375" style="0" customWidth="1"/>
    <col min="2" max="2" width="8.8515625" style="0" customWidth="1"/>
    <col min="3" max="3" width="8.421875" style="0" customWidth="1"/>
    <col min="4" max="4" width="9.28125" style="0" customWidth="1"/>
    <col min="5" max="5" width="12.7109375" style="0" bestFit="1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/>
      <c r="B3" s="1"/>
      <c r="C3" s="1"/>
      <c r="D3" s="1"/>
    </row>
    <row r="4" spans="1:6" ht="12.75">
      <c r="A4" s="53" t="s">
        <v>75</v>
      </c>
      <c r="B4" s="21"/>
      <c r="C4" s="21"/>
      <c r="D4" s="21"/>
      <c r="E4" s="21"/>
      <c r="F4" s="21"/>
    </row>
    <row r="5" spans="1:6" ht="12.75">
      <c r="A5" t="s">
        <v>63</v>
      </c>
      <c r="B5" s="8"/>
      <c r="C5" s="8"/>
      <c r="E5" s="8"/>
      <c r="F5" s="8"/>
    </row>
    <row r="6" spans="1:3" ht="15.75">
      <c r="A6" t="s">
        <v>71</v>
      </c>
      <c r="C6" s="17" t="s">
        <v>28</v>
      </c>
    </row>
    <row r="7" ht="12.75">
      <c r="A7" t="s">
        <v>32</v>
      </c>
    </row>
    <row r="10" spans="1:5" ht="12.75">
      <c r="A10" s="1" t="s">
        <v>59</v>
      </c>
      <c r="B10" s="1"/>
      <c r="C10" s="1"/>
      <c r="D10" s="1"/>
      <c r="E10" s="1"/>
    </row>
    <row r="11" ht="12.75">
      <c r="A11" s="1" t="s">
        <v>51</v>
      </c>
    </row>
    <row r="12" spans="1:8" ht="13.5" thickBot="1">
      <c r="A12" s="2"/>
      <c r="B12" s="2"/>
      <c r="C12" s="2"/>
      <c r="D12" s="2"/>
      <c r="E12" s="2"/>
      <c r="F12" s="10" t="s">
        <v>19</v>
      </c>
      <c r="G12" s="10"/>
      <c r="H12" s="1">
        <v>2006</v>
      </c>
    </row>
    <row r="13" spans="1:7" ht="12.75">
      <c r="A13" t="s">
        <v>2</v>
      </c>
      <c r="B13" t="s">
        <v>3</v>
      </c>
      <c r="C13" t="s">
        <v>4</v>
      </c>
      <c r="D13" s="4" t="s">
        <v>5</v>
      </c>
      <c r="E13" s="4" t="s">
        <v>6</v>
      </c>
      <c r="F13" s="4" t="s">
        <v>6</v>
      </c>
      <c r="G13" t="s">
        <v>6</v>
      </c>
    </row>
    <row r="14" spans="1:7" ht="13.5" thickBot="1">
      <c r="A14" s="2"/>
      <c r="B14" s="2"/>
      <c r="C14" s="2"/>
      <c r="D14" s="5" t="s">
        <v>7</v>
      </c>
      <c r="E14" s="5" t="s">
        <v>8</v>
      </c>
      <c r="F14" s="5" t="s">
        <v>10</v>
      </c>
      <c r="G14" s="3" t="s">
        <v>9</v>
      </c>
    </row>
    <row r="15" spans="1:7" ht="12.75">
      <c r="A15" s="32" t="s">
        <v>53</v>
      </c>
      <c r="B15" s="22"/>
      <c r="C15" s="22"/>
      <c r="D15" s="24"/>
      <c r="E15" s="24"/>
      <c r="F15" s="24"/>
      <c r="G15" s="25"/>
    </row>
    <row r="16" spans="1:7" ht="12.75">
      <c r="A16" s="6" t="s">
        <v>52</v>
      </c>
      <c r="E16" s="47">
        <f>SUM(E17:E21)</f>
        <v>53300</v>
      </c>
      <c r="F16" s="9">
        <f>SUM(F17:F21)</f>
        <v>3.5533333333333337</v>
      </c>
      <c r="G16" s="9">
        <f>SUM(G17:G21)</f>
        <v>153.2842516967675</v>
      </c>
    </row>
    <row r="17" spans="1:7" ht="12.75">
      <c r="A17" t="s">
        <v>11</v>
      </c>
      <c r="B17" s="7" t="s">
        <v>16</v>
      </c>
      <c r="C17" s="8">
        <v>10</v>
      </c>
      <c r="D17" s="8">
        <v>350</v>
      </c>
      <c r="E17" s="43">
        <f>C17*D17</f>
        <v>3500</v>
      </c>
      <c r="F17" s="8">
        <f>E17/15000</f>
        <v>0.23333333333333334</v>
      </c>
      <c r="G17" s="8">
        <f>E17/347.72</f>
        <v>10.065569998849648</v>
      </c>
    </row>
    <row r="18" spans="1:7" ht="12.75">
      <c r="A18" t="s">
        <v>12</v>
      </c>
      <c r="B18" s="7" t="s">
        <v>17</v>
      </c>
      <c r="C18" s="8">
        <v>16</v>
      </c>
      <c r="D18" s="8">
        <v>900</v>
      </c>
      <c r="E18" s="43">
        <f>C18*D18</f>
        <v>14400</v>
      </c>
      <c r="F18" s="8">
        <f>E18/15000</f>
        <v>0.96</v>
      </c>
      <c r="G18" s="8">
        <f>E18/347.72</f>
        <v>41.41263085240998</v>
      </c>
    </row>
    <row r="19" spans="1:7" ht="12.75">
      <c r="A19" t="s">
        <v>15</v>
      </c>
      <c r="B19" s="7" t="s">
        <v>18</v>
      </c>
      <c r="C19" s="8">
        <v>3</v>
      </c>
      <c r="D19" s="8">
        <v>5500</v>
      </c>
      <c r="E19" s="43">
        <f>C19*D19</f>
        <v>16500</v>
      </c>
      <c r="F19" s="8">
        <f>E19/15000</f>
        <v>1.1</v>
      </c>
      <c r="G19" s="8">
        <f>E19/347.72</f>
        <v>47.45197285171977</v>
      </c>
    </row>
    <row r="20" spans="1:7" ht="12.75">
      <c r="A20" t="s">
        <v>14</v>
      </c>
      <c r="B20" s="7" t="s">
        <v>16</v>
      </c>
      <c r="C20" s="8">
        <v>4</v>
      </c>
      <c r="D20" s="8">
        <v>350</v>
      </c>
      <c r="E20" s="43">
        <f>C20*D20</f>
        <v>1400</v>
      </c>
      <c r="F20" s="8">
        <f>E20/15000</f>
        <v>0.09333333333333334</v>
      </c>
      <c r="G20" s="8">
        <f>E20/347.72</f>
        <v>4.026227999539859</v>
      </c>
    </row>
    <row r="21" spans="1:7" ht="12.75">
      <c r="A21" t="s">
        <v>13</v>
      </c>
      <c r="B21" s="7" t="s">
        <v>16</v>
      </c>
      <c r="C21" s="8">
        <v>50</v>
      </c>
      <c r="D21" s="8">
        <v>350</v>
      </c>
      <c r="E21" s="43">
        <f>C21*D21</f>
        <v>17500</v>
      </c>
      <c r="F21" s="8">
        <f>E21/15000</f>
        <v>1.1666666666666667</v>
      </c>
      <c r="G21" s="8">
        <f>E21/347.72</f>
        <v>50.32784999424824</v>
      </c>
    </row>
    <row r="22" ht="12.75">
      <c r="E22" s="43"/>
    </row>
    <row r="23" spans="1:7" ht="12.75">
      <c r="A23" s="6" t="s">
        <v>61</v>
      </c>
      <c r="B23" s="8"/>
      <c r="C23" s="8"/>
      <c r="D23" s="8"/>
      <c r="E23" s="47">
        <f>SUM(E24:E27)</f>
        <v>35350</v>
      </c>
      <c r="F23" s="9">
        <f>SUM(F24:F27)</f>
        <v>2.356666666666667</v>
      </c>
      <c r="G23" s="9">
        <f>SUM(G24:G27)</f>
        <v>101.66225698838144</v>
      </c>
    </row>
    <row r="24" spans="1:7" ht="12.75">
      <c r="A24" s="18" t="s">
        <v>33</v>
      </c>
      <c r="B24" s="11" t="s">
        <v>26</v>
      </c>
      <c r="C24" s="8">
        <v>1</v>
      </c>
      <c r="D24" s="8">
        <v>1650</v>
      </c>
      <c r="E24" s="44">
        <f>C24*D24</f>
        <v>1650</v>
      </c>
      <c r="F24" s="19">
        <f>E24/15000</f>
        <v>0.11</v>
      </c>
      <c r="G24" s="8">
        <f>E24/347.72</f>
        <v>4.745197285171977</v>
      </c>
    </row>
    <row r="25" spans="1:7" ht="12.75">
      <c r="A25" t="s">
        <v>24</v>
      </c>
      <c r="B25" s="11" t="s">
        <v>25</v>
      </c>
      <c r="C25" s="8">
        <v>3000</v>
      </c>
      <c r="D25" s="8">
        <v>5</v>
      </c>
      <c r="E25" s="43">
        <f>C25*D25</f>
        <v>15000</v>
      </c>
      <c r="F25" s="19">
        <f>E25/15000</f>
        <v>1</v>
      </c>
      <c r="G25" s="8">
        <f>E25/347.72</f>
        <v>43.13815713792707</v>
      </c>
    </row>
    <row r="26" spans="1:7" ht="12.75">
      <c r="A26" s="22" t="s">
        <v>20</v>
      </c>
      <c r="B26" s="34" t="s">
        <v>25</v>
      </c>
      <c r="C26" s="28">
        <v>180</v>
      </c>
      <c r="D26" s="28">
        <v>100</v>
      </c>
      <c r="E26" s="45">
        <f>C26*D26</f>
        <v>18000</v>
      </c>
      <c r="F26" s="35">
        <f>E26/15000</f>
        <v>1.2</v>
      </c>
      <c r="G26" s="28">
        <f>E26/347.72</f>
        <v>51.76578856551248</v>
      </c>
    </row>
    <row r="27" spans="1:7" ht="13.5" thickBot="1">
      <c r="A27" s="2" t="s">
        <v>23</v>
      </c>
      <c r="B27" s="29" t="s">
        <v>26</v>
      </c>
      <c r="C27" s="12">
        <v>0.5</v>
      </c>
      <c r="D27" s="12">
        <v>1400</v>
      </c>
      <c r="E27" s="46">
        <f>C27*D27</f>
        <v>700</v>
      </c>
      <c r="F27" s="8">
        <f>E27/15000</f>
        <v>0.04666666666666667</v>
      </c>
      <c r="G27" s="12">
        <f>E27/347.72</f>
        <v>2.0131139997699297</v>
      </c>
    </row>
    <row r="28" spans="1:8" ht="13.5" thickBot="1">
      <c r="A28" s="13" t="s">
        <v>56</v>
      </c>
      <c r="B28" s="30"/>
      <c r="C28" s="30"/>
      <c r="D28" s="30"/>
      <c r="E28" s="48">
        <f>SUM(E16+E23)</f>
        <v>88650</v>
      </c>
      <c r="F28" s="15">
        <f>SUM(F16+F23)</f>
        <v>5.91</v>
      </c>
      <c r="G28" s="15">
        <f>SUM(G16+G23)</f>
        <v>254.94650868514896</v>
      </c>
      <c r="H28" s="38">
        <f>G28*520</f>
        <v>132572.18451627746</v>
      </c>
    </row>
    <row r="29" ht="12.75">
      <c r="E29" s="43"/>
    </row>
    <row r="30" ht="12.75">
      <c r="E30" s="43"/>
    </row>
    <row r="31" spans="1:7" ht="12.75">
      <c r="A31" s="32" t="s">
        <v>55</v>
      </c>
      <c r="B31" s="28"/>
      <c r="C31" s="28"/>
      <c r="D31" s="28"/>
      <c r="E31" s="49"/>
      <c r="F31" s="33"/>
      <c r="G31" s="33"/>
    </row>
    <row r="32" spans="1:7" ht="12.75">
      <c r="A32" s="27" t="s">
        <v>52</v>
      </c>
      <c r="B32" s="8"/>
      <c r="C32" s="8"/>
      <c r="D32" s="8"/>
      <c r="E32" s="47">
        <f>SUM(E33:E34)</f>
        <v>5600</v>
      </c>
      <c r="F32" s="9">
        <f>SUM(F33:F34)</f>
        <v>0.37333333333333335</v>
      </c>
      <c r="G32" s="9">
        <f>SUM(G33:G34)</f>
        <v>16.104911998159437</v>
      </c>
    </row>
    <row r="33" spans="1:7" ht="12.75">
      <c r="A33" t="s">
        <v>11</v>
      </c>
      <c r="B33" s="7" t="s">
        <v>16</v>
      </c>
      <c r="C33" s="8">
        <v>10</v>
      </c>
      <c r="D33" s="8">
        <v>350</v>
      </c>
      <c r="E33" s="43">
        <f>C33*D33</f>
        <v>3500</v>
      </c>
      <c r="F33" s="8">
        <f>E33/15000</f>
        <v>0.23333333333333334</v>
      </c>
      <c r="G33" s="8">
        <f>E33/347.72</f>
        <v>10.065569998849648</v>
      </c>
    </row>
    <row r="34" spans="1:7" ht="12.75">
      <c r="A34" t="s">
        <v>62</v>
      </c>
      <c r="B34" s="7" t="s">
        <v>16</v>
      </c>
      <c r="C34" s="8">
        <v>6</v>
      </c>
      <c r="D34" s="8">
        <v>350</v>
      </c>
      <c r="E34" s="43">
        <f>C34*D34</f>
        <v>2100</v>
      </c>
      <c r="F34" s="8">
        <f>E34/15000</f>
        <v>0.14</v>
      </c>
      <c r="G34" s="8">
        <f>E34/347.72</f>
        <v>6.039341999309789</v>
      </c>
    </row>
    <row r="35" ht="12.75">
      <c r="E35" s="43"/>
    </row>
    <row r="36" spans="1:7" ht="12.75">
      <c r="A36" s="6" t="s">
        <v>61</v>
      </c>
      <c r="E36" s="47">
        <f>SUM(E37:E39)</f>
        <v>23980</v>
      </c>
      <c r="F36" s="9">
        <f>SUM(F37:F39)</f>
        <v>1.5986666666666667</v>
      </c>
      <c r="G36" s="9">
        <f>SUM(G37:G39)</f>
        <v>68.96353387783273</v>
      </c>
    </row>
    <row r="37" spans="1:7" ht="12.75">
      <c r="A37" t="s">
        <v>22</v>
      </c>
      <c r="B37" s="11" t="s">
        <v>26</v>
      </c>
      <c r="C37" s="8">
        <v>1.5</v>
      </c>
      <c r="D37" s="8">
        <v>2200</v>
      </c>
      <c r="E37" s="43">
        <f>C37*D37</f>
        <v>3300</v>
      </c>
      <c r="F37" s="8">
        <f>E37/15000</f>
        <v>0.22</v>
      </c>
      <c r="G37" s="8">
        <f>E37/347.72</f>
        <v>9.490394570343954</v>
      </c>
    </row>
    <row r="38" spans="1:7" ht="12.75">
      <c r="A38" t="s">
        <v>21</v>
      </c>
      <c r="B38" s="11" t="s">
        <v>25</v>
      </c>
      <c r="C38" s="8">
        <v>270</v>
      </c>
      <c r="D38" s="8">
        <v>74</v>
      </c>
      <c r="E38" s="43">
        <f>C38*D38</f>
        <v>19980</v>
      </c>
      <c r="F38" s="8">
        <f>E38/15000</f>
        <v>1.332</v>
      </c>
      <c r="G38" s="8">
        <f>E38/347.72</f>
        <v>57.46002530771885</v>
      </c>
    </row>
    <row r="39" spans="1:7" ht="13.5" thickBot="1">
      <c r="A39" s="2" t="s">
        <v>23</v>
      </c>
      <c r="B39" s="29" t="s">
        <v>26</v>
      </c>
      <c r="C39" s="12">
        <v>0.5</v>
      </c>
      <c r="D39" s="12">
        <v>1400</v>
      </c>
      <c r="E39" s="46">
        <f>C39*D39</f>
        <v>700</v>
      </c>
      <c r="F39" s="8">
        <f>E39/15000</f>
        <v>0.04666666666666667</v>
      </c>
      <c r="G39" s="12">
        <f>E39/347.72</f>
        <v>2.0131139997699297</v>
      </c>
    </row>
    <row r="40" spans="1:8" ht="13.5" thickBot="1">
      <c r="A40" s="13" t="s">
        <v>57</v>
      </c>
      <c r="B40" s="30"/>
      <c r="C40" s="30"/>
      <c r="D40" s="30"/>
      <c r="E40" s="48">
        <f>SUM(E32+E36)</f>
        <v>29580</v>
      </c>
      <c r="F40" s="15">
        <f>SUM(F32+F36)</f>
        <v>1.972</v>
      </c>
      <c r="G40" s="15">
        <f>SUM(G32+G36)</f>
        <v>85.06844587599217</v>
      </c>
      <c r="H40" s="38">
        <f>G40*520</f>
        <v>44235.59185551593</v>
      </c>
    </row>
    <row r="41" ht="13.5" thickBot="1">
      <c r="A41" s="10" t="s">
        <v>60</v>
      </c>
    </row>
    <row r="42" spans="1:7" ht="13.5" thickBot="1">
      <c r="A42" s="2"/>
      <c r="B42" s="2"/>
      <c r="C42" s="2"/>
      <c r="D42" s="2"/>
      <c r="E42" s="2"/>
      <c r="F42" s="22"/>
      <c r="G42" s="22"/>
    </row>
    <row r="43" spans="1:7" ht="12.75">
      <c r="A43" s="1" t="s">
        <v>2</v>
      </c>
      <c r="B43" s="50" t="s">
        <v>3</v>
      </c>
      <c r="C43" s="51" t="s">
        <v>4</v>
      </c>
      <c r="D43" s="51" t="s">
        <v>5</v>
      </c>
      <c r="E43" s="51" t="s">
        <v>6</v>
      </c>
      <c r="F43" s="24"/>
      <c r="G43" s="24"/>
    </row>
    <row r="44" spans="1:7" ht="13.5" thickBot="1">
      <c r="A44" s="23"/>
      <c r="B44" s="23"/>
      <c r="C44" s="23"/>
      <c r="D44" s="52" t="s">
        <v>7</v>
      </c>
      <c r="E44" s="52" t="s">
        <v>8</v>
      </c>
      <c r="F44" s="24"/>
      <c r="G44" s="25"/>
    </row>
    <row r="45" spans="1:5" ht="12.75">
      <c r="A45" s="18" t="s">
        <v>33</v>
      </c>
      <c r="B45" s="11" t="s">
        <v>26</v>
      </c>
      <c r="C45" s="8">
        <v>1</v>
      </c>
      <c r="D45" s="43">
        <v>1650</v>
      </c>
      <c r="E45" s="44">
        <f aca="true" t="shared" si="0" ref="E45:E50">C45*D45</f>
        <v>1650</v>
      </c>
    </row>
    <row r="46" spans="1:5" ht="12.75">
      <c r="A46" t="s">
        <v>24</v>
      </c>
      <c r="B46" s="11" t="s">
        <v>25</v>
      </c>
      <c r="C46" s="8">
        <v>3000</v>
      </c>
      <c r="D46" s="43">
        <v>5</v>
      </c>
      <c r="E46" s="43">
        <f t="shared" si="0"/>
        <v>15000</v>
      </c>
    </row>
    <row r="47" spans="1:5" ht="12.75">
      <c r="A47" s="22" t="s">
        <v>20</v>
      </c>
      <c r="B47" s="34" t="s">
        <v>25</v>
      </c>
      <c r="C47" s="28">
        <v>180</v>
      </c>
      <c r="D47" s="45">
        <v>100</v>
      </c>
      <c r="E47" s="45">
        <f t="shared" si="0"/>
        <v>18000</v>
      </c>
    </row>
    <row r="48" spans="1:5" ht="12.75">
      <c r="A48" s="22" t="s">
        <v>23</v>
      </c>
      <c r="B48" s="34" t="s">
        <v>26</v>
      </c>
      <c r="C48" s="28">
        <v>1</v>
      </c>
      <c r="D48" s="45">
        <v>1400</v>
      </c>
      <c r="E48" s="45">
        <f t="shared" si="0"/>
        <v>1400</v>
      </c>
    </row>
    <row r="49" spans="1:5" ht="12.75">
      <c r="A49" t="s">
        <v>22</v>
      </c>
      <c r="B49" s="11" t="s">
        <v>26</v>
      </c>
      <c r="C49" s="8">
        <v>1.5</v>
      </c>
      <c r="D49" s="43">
        <v>2200</v>
      </c>
      <c r="E49" s="43">
        <f t="shared" si="0"/>
        <v>3300</v>
      </c>
    </row>
    <row r="50" spans="1:5" ht="13.5" thickBot="1">
      <c r="A50" s="2" t="s">
        <v>21</v>
      </c>
      <c r="B50" s="29" t="s">
        <v>25</v>
      </c>
      <c r="C50" s="12">
        <v>270</v>
      </c>
      <c r="D50" s="46">
        <v>74</v>
      </c>
      <c r="E50" s="46">
        <f t="shared" si="0"/>
        <v>19980</v>
      </c>
    </row>
    <row r="51" spans="1:5" ht="13.5" thickBot="1">
      <c r="A51" s="23" t="s">
        <v>38</v>
      </c>
      <c r="B51" s="2"/>
      <c r="C51" s="2"/>
      <c r="D51" s="46"/>
      <c r="E51" s="46">
        <f>SUM(E45:E50)</f>
        <v>59330</v>
      </c>
    </row>
    <row r="52" spans="6:7" ht="12.75">
      <c r="F52" s="22"/>
      <c r="G52" s="22"/>
    </row>
    <row r="53" spans="6:7" ht="12.75">
      <c r="F53" s="22"/>
      <c r="G53" s="22"/>
    </row>
    <row r="54" spans="6:7" ht="12.75">
      <c r="F54" s="22"/>
      <c r="G54" s="22"/>
    </row>
    <row r="55" spans="1:7" ht="12.75">
      <c r="A55" s="18"/>
      <c r="B55" s="11"/>
      <c r="C55" s="8"/>
      <c r="D55" s="8"/>
      <c r="E55" s="19"/>
      <c r="F55" s="19"/>
      <c r="G55" s="8"/>
    </row>
    <row r="56" spans="2:7" ht="12.75">
      <c r="B56" s="11"/>
      <c r="C56" s="8"/>
      <c r="D56" s="8"/>
      <c r="E56" s="8"/>
      <c r="F56" s="19"/>
      <c r="G56" s="8"/>
    </row>
    <row r="57" spans="1:7" ht="12.75">
      <c r="A57" s="22"/>
      <c r="B57" s="34"/>
      <c r="C57" s="28"/>
      <c r="D57" s="28"/>
      <c r="E57" s="28"/>
      <c r="F57" s="35"/>
      <c r="G57" s="28"/>
    </row>
    <row r="58" spans="1:7" ht="12.75">
      <c r="A58" s="22"/>
      <c r="B58" s="34"/>
      <c r="C58" s="28"/>
      <c r="D58" s="28"/>
      <c r="E58" s="28"/>
      <c r="F58" s="28"/>
      <c r="G58" s="28"/>
    </row>
    <row r="59" spans="1:7" ht="12.75">
      <c r="A59" s="32"/>
      <c r="B59" s="22"/>
      <c r="C59" s="22"/>
      <c r="D59" s="22"/>
      <c r="E59" s="33"/>
      <c r="F59" s="33"/>
      <c r="G59" s="33"/>
    </row>
    <row r="60" spans="1:7" ht="12.75">
      <c r="A60" s="22"/>
      <c r="B60" s="22"/>
      <c r="C60" s="22"/>
      <c r="D60" s="22"/>
      <c r="E60" s="22"/>
      <c r="F60" s="22"/>
      <c r="G60" s="2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32"/>
      <c r="B62" s="28"/>
      <c r="C62" s="28"/>
      <c r="D62" s="28"/>
      <c r="E62" s="33"/>
      <c r="F62" s="33"/>
      <c r="G62" s="33"/>
    </row>
    <row r="63" spans="1:7" ht="12.75">
      <c r="A63" s="27"/>
      <c r="B63" s="28"/>
      <c r="C63" s="28"/>
      <c r="D63" s="28"/>
      <c r="E63" s="36"/>
      <c r="F63" s="36"/>
      <c r="G63" s="36"/>
    </row>
    <row r="64" spans="1:7" ht="12.75">
      <c r="A64" s="22"/>
      <c r="B64" s="25"/>
      <c r="C64" s="28"/>
      <c r="D64" s="28"/>
      <c r="E64" s="28"/>
      <c r="F64" s="28"/>
      <c r="G64" s="28"/>
    </row>
    <row r="65" spans="1:7" ht="12.75">
      <c r="A65" s="22"/>
      <c r="B65" s="25"/>
      <c r="C65" s="28"/>
      <c r="D65" s="28"/>
      <c r="E65" s="28"/>
      <c r="F65" s="28"/>
      <c r="G65" s="28"/>
    </row>
    <row r="66" spans="1:7" ht="12.75">
      <c r="A66" s="22"/>
      <c r="B66" s="22"/>
      <c r="C66" s="22"/>
      <c r="D66" s="22"/>
      <c r="E66" s="22"/>
      <c r="F66" s="22"/>
      <c r="G66" s="22"/>
    </row>
    <row r="67" spans="1:7" ht="12.75">
      <c r="A67" s="37"/>
      <c r="B67" s="22"/>
      <c r="C67" s="22"/>
      <c r="D67" s="22"/>
      <c r="E67" s="36"/>
      <c r="F67" s="36"/>
      <c r="G67" s="36"/>
    </row>
    <row r="68" spans="1:7" ht="12.75">
      <c r="A68" s="22"/>
      <c r="B68" s="34"/>
      <c r="C68" s="28"/>
      <c r="D68" s="28"/>
      <c r="E68" s="28"/>
      <c r="F68" s="28"/>
      <c r="G68" s="28"/>
    </row>
    <row r="69" spans="1:7" ht="12.75">
      <c r="A69" s="22"/>
      <c r="B69" s="34"/>
      <c r="C69" s="28"/>
      <c r="D69" s="28"/>
      <c r="E69" s="28"/>
      <c r="F69" s="28"/>
      <c r="G69" s="28"/>
    </row>
    <row r="70" spans="1:7" ht="12.75">
      <c r="A70" s="22"/>
      <c r="B70" s="34"/>
      <c r="C70" s="28"/>
      <c r="D70" s="28"/>
      <c r="E70" s="28"/>
      <c r="F70" s="28"/>
      <c r="G70" s="28"/>
    </row>
    <row r="71" spans="1:7" ht="12.75">
      <c r="A71" s="32"/>
      <c r="B71" s="22"/>
      <c r="C71" s="22"/>
      <c r="D71" s="22"/>
      <c r="E71" s="33"/>
      <c r="F71" s="33"/>
      <c r="G71" s="33"/>
    </row>
    <row r="72" spans="1:7" ht="12.75">
      <c r="A72" s="22"/>
      <c r="B72" s="22"/>
      <c r="C72" s="22"/>
      <c r="D72" s="22"/>
      <c r="E72" s="22"/>
      <c r="F72" s="22"/>
      <c r="G72" s="22"/>
    </row>
  </sheetData>
  <printOptions/>
  <pageMargins left="0.75" right="0.75" top="1" bottom="1" header="0" footer="0"/>
  <pageSetup horizontalDpi="120" verticalDpi="12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2">
      <selection activeCell="A86" sqref="A85:A86"/>
    </sheetView>
  </sheetViews>
  <sheetFormatPr defaultColWidth="11.421875" defaultRowHeight="12.75"/>
  <cols>
    <col min="1" max="1" width="40.57421875" style="0" customWidth="1"/>
    <col min="2" max="2" width="8.8515625" style="0" customWidth="1"/>
    <col min="3" max="3" width="8.421875" style="0" customWidth="1"/>
    <col min="4" max="4" width="9.28125" style="0" customWidth="1"/>
    <col min="5" max="5" width="13.8515625" style="0" bestFit="1" customWidth="1"/>
    <col min="6" max="8" width="11.57421875" style="0" bestFit="1" customWidth="1"/>
    <col min="9" max="9" width="13.57421875" style="0" bestFit="1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4" ht="15.75">
      <c r="B4" s="17" t="s">
        <v>67</v>
      </c>
    </row>
    <row r="6" spans="1:5" ht="12.75">
      <c r="A6" s="1" t="s">
        <v>64</v>
      </c>
      <c r="B6" s="1"/>
      <c r="C6" s="1"/>
      <c r="D6" s="1"/>
      <c r="E6" s="1"/>
    </row>
    <row r="7" spans="1:9" ht="12.75">
      <c r="A7" s="1" t="s">
        <v>51</v>
      </c>
      <c r="H7" s="41" t="s">
        <v>74</v>
      </c>
      <c r="I7" s="42">
        <v>520</v>
      </c>
    </row>
    <row r="8" spans="1:8" ht="13.5" thickBot="1">
      <c r="A8" s="2"/>
      <c r="B8" s="2"/>
      <c r="C8" s="2"/>
      <c r="D8" s="2"/>
      <c r="E8" s="2"/>
      <c r="F8" s="10" t="s">
        <v>19</v>
      </c>
      <c r="G8" s="10"/>
      <c r="H8" s="1" t="s">
        <v>73</v>
      </c>
    </row>
    <row r="9" spans="1:7" ht="12.75">
      <c r="A9" t="s">
        <v>2</v>
      </c>
      <c r="B9" s="7" t="s">
        <v>3</v>
      </c>
      <c r="C9" t="s">
        <v>4</v>
      </c>
      <c r="D9" s="4" t="s">
        <v>5</v>
      </c>
      <c r="E9" s="4" t="s">
        <v>6</v>
      </c>
      <c r="F9" s="4" t="s">
        <v>6</v>
      </c>
      <c r="G9" t="s">
        <v>6</v>
      </c>
    </row>
    <row r="10" spans="1:7" ht="13.5" thickBot="1">
      <c r="A10" s="2"/>
      <c r="B10" s="2"/>
      <c r="C10" s="2"/>
      <c r="D10" s="5" t="s">
        <v>7</v>
      </c>
      <c r="E10" s="5" t="s">
        <v>8</v>
      </c>
      <c r="F10" s="5" t="s">
        <v>10</v>
      </c>
      <c r="G10" s="3" t="s">
        <v>9</v>
      </c>
    </row>
    <row r="11" spans="1:7" ht="12.75">
      <c r="A11" s="26" t="s">
        <v>65</v>
      </c>
      <c r="B11" s="22"/>
      <c r="C11" s="22"/>
      <c r="D11" s="24"/>
      <c r="E11" s="24"/>
      <c r="F11" s="24"/>
      <c r="G11" s="25"/>
    </row>
    <row r="12" spans="1:7" ht="12.75">
      <c r="A12" s="6" t="s">
        <v>52</v>
      </c>
      <c r="B12" s="8"/>
      <c r="C12" s="8"/>
      <c r="D12" s="8"/>
      <c r="E12" s="9">
        <f>SUM(E13:E16)</f>
        <v>36800</v>
      </c>
      <c r="F12" s="9">
        <f>SUM(F13:F16)</f>
        <v>3.68</v>
      </c>
      <c r="G12" s="9">
        <f>SUM(G13:G16)</f>
        <v>105.83227884504772</v>
      </c>
    </row>
    <row r="13" spans="1:7" ht="12.75">
      <c r="A13" t="s">
        <v>42</v>
      </c>
      <c r="B13" s="11" t="s">
        <v>16</v>
      </c>
      <c r="C13" s="8">
        <v>10</v>
      </c>
      <c r="D13" s="8">
        <v>350</v>
      </c>
      <c r="E13" s="8">
        <f>C13*D13</f>
        <v>3500</v>
      </c>
      <c r="F13" s="8">
        <f>E13/10000</f>
        <v>0.35</v>
      </c>
      <c r="G13" s="8">
        <f>E13/347.72</f>
        <v>10.065569998849648</v>
      </c>
    </row>
    <row r="14" spans="1:7" ht="12.75">
      <c r="A14" t="s">
        <v>12</v>
      </c>
      <c r="B14" s="7" t="s">
        <v>17</v>
      </c>
      <c r="C14" s="8">
        <v>16</v>
      </c>
      <c r="D14" s="8">
        <v>900</v>
      </c>
      <c r="E14" s="8">
        <f>C14*D14</f>
        <v>14400</v>
      </c>
      <c r="F14" s="8">
        <f>E14/10000</f>
        <v>1.44</v>
      </c>
      <c r="G14" s="8">
        <f>E14/347.72</f>
        <v>41.41263085240998</v>
      </c>
    </row>
    <row r="15" spans="1:7" ht="12.75">
      <c r="A15" t="s">
        <v>13</v>
      </c>
      <c r="B15" s="7" t="s">
        <v>16</v>
      </c>
      <c r="C15" s="8">
        <v>50</v>
      </c>
      <c r="D15" s="8">
        <v>350</v>
      </c>
      <c r="E15" s="8">
        <f>C15*D15</f>
        <v>17500</v>
      </c>
      <c r="F15" s="8">
        <f>E15/10000</f>
        <v>1.75</v>
      </c>
      <c r="G15" s="8">
        <f>E15/347.72</f>
        <v>50.32784999424824</v>
      </c>
    </row>
    <row r="16" spans="1:7" ht="12.75">
      <c r="A16" t="s">
        <v>40</v>
      </c>
      <c r="B16" s="11" t="s">
        <v>16</v>
      </c>
      <c r="C16" s="8">
        <v>4</v>
      </c>
      <c r="D16" s="8">
        <v>350</v>
      </c>
      <c r="E16" s="8">
        <f>C16*D16</f>
        <v>1400</v>
      </c>
      <c r="F16" s="8">
        <f>E16/10000</f>
        <v>0.14</v>
      </c>
      <c r="G16" s="8">
        <f>E16/347.72</f>
        <v>4.026227999539859</v>
      </c>
    </row>
    <row r="18" spans="1:7" ht="12.75">
      <c r="A18" s="6" t="s">
        <v>61</v>
      </c>
      <c r="B18" s="11"/>
      <c r="C18" s="8"/>
      <c r="D18" s="8"/>
      <c r="E18" s="9">
        <f>SUM(E19:E22)</f>
        <v>44950</v>
      </c>
      <c r="F18" s="9">
        <f>SUM(F19:F22)</f>
        <v>4.495</v>
      </c>
      <c r="G18" s="9">
        <f>SUM(G19:G22)</f>
        <v>129.27067755665476</v>
      </c>
    </row>
    <row r="19" spans="1:7" ht="12.75">
      <c r="A19" s="18" t="s">
        <v>33</v>
      </c>
      <c r="B19" s="11" t="s">
        <v>26</v>
      </c>
      <c r="C19" s="8">
        <v>1</v>
      </c>
      <c r="D19" s="8">
        <v>1650</v>
      </c>
      <c r="E19" s="19">
        <f>C19*D19</f>
        <v>1650</v>
      </c>
      <c r="F19" s="19">
        <f>E19/10000</f>
        <v>0.165</v>
      </c>
      <c r="G19" s="8">
        <f>E19/347.72</f>
        <v>4.745197285171977</v>
      </c>
    </row>
    <row r="20" spans="1:7" ht="12.75">
      <c r="A20" t="s">
        <v>24</v>
      </c>
      <c r="B20" s="11" t="s">
        <v>25</v>
      </c>
      <c r="C20" s="8">
        <v>3000</v>
      </c>
      <c r="D20" s="8">
        <v>5</v>
      </c>
      <c r="E20" s="8">
        <f>C20*D20</f>
        <v>15000</v>
      </c>
      <c r="F20" s="19">
        <f>E20/10000</f>
        <v>1.5</v>
      </c>
      <c r="G20" s="8">
        <f>E20/347.72</f>
        <v>43.13815713792707</v>
      </c>
    </row>
    <row r="21" spans="1:7" ht="12.75">
      <c r="A21" s="22" t="s">
        <v>20</v>
      </c>
      <c r="B21" s="34" t="s">
        <v>25</v>
      </c>
      <c r="C21" s="28">
        <v>276</v>
      </c>
      <c r="D21" s="28">
        <v>100</v>
      </c>
      <c r="E21" s="28">
        <f>C21*D21</f>
        <v>27600</v>
      </c>
      <c r="F21" s="19">
        <f>E21/10000</f>
        <v>2.76</v>
      </c>
      <c r="G21" s="28">
        <f>E21/347.72</f>
        <v>79.3742091337858</v>
      </c>
    </row>
    <row r="22" spans="1:7" ht="13.5" thickBot="1">
      <c r="A22" s="2" t="s">
        <v>23</v>
      </c>
      <c r="B22" s="29" t="s">
        <v>26</v>
      </c>
      <c r="C22" s="12">
        <v>0.5</v>
      </c>
      <c r="D22" s="12">
        <v>1400</v>
      </c>
      <c r="E22" s="12">
        <f>C22*D22</f>
        <v>700</v>
      </c>
      <c r="F22" s="19">
        <f>E22/10000</f>
        <v>0.07</v>
      </c>
      <c r="G22" s="12">
        <f>E22/347.72</f>
        <v>2.0131139997699297</v>
      </c>
    </row>
    <row r="23" spans="1:9" ht="13.5" thickBot="1">
      <c r="A23" s="13" t="s">
        <v>38</v>
      </c>
      <c r="B23" s="30"/>
      <c r="C23" s="30"/>
      <c r="D23" s="30"/>
      <c r="E23" s="15">
        <f>SUM(E12+E18)</f>
        <v>81750</v>
      </c>
      <c r="F23" s="15">
        <f>SUM(F12+F18)</f>
        <v>8.175</v>
      </c>
      <c r="G23" s="15">
        <f>SUM(G12+G18)</f>
        <v>235.1029564017025</v>
      </c>
      <c r="H23" s="39">
        <f>I7</f>
        <v>520</v>
      </c>
      <c r="I23" s="40">
        <f>G23*H23</f>
        <v>122253.5373288853</v>
      </c>
    </row>
    <row r="26" spans="1:7" ht="12.75">
      <c r="A26" s="32" t="s">
        <v>55</v>
      </c>
      <c r="B26" s="28"/>
      <c r="C26" s="28"/>
      <c r="D26" s="28"/>
      <c r="E26" s="33"/>
      <c r="F26" s="33"/>
      <c r="G26" s="33"/>
    </row>
    <row r="27" spans="1:7" ht="12.75">
      <c r="A27" s="27" t="s">
        <v>52</v>
      </c>
      <c r="B27" s="8"/>
      <c r="C27" s="8"/>
      <c r="D27" s="8"/>
      <c r="E27" s="9">
        <f>SUM(E28:E29)</f>
        <v>5600</v>
      </c>
      <c r="F27" s="9">
        <f>SUM(F28:F29)</f>
        <v>0.5599999999999999</v>
      </c>
      <c r="G27" s="9">
        <f>SUM(G28:G29)</f>
        <v>16.104911998159437</v>
      </c>
    </row>
    <row r="28" spans="1:7" ht="12.75">
      <c r="A28" t="s">
        <v>43</v>
      </c>
      <c r="B28" s="11" t="s">
        <v>16</v>
      </c>
      <c r="C28" s="8">
        <v>10</v>
      </c>
      <c r="D28" s="8">
        <v>350</v>
      </c>
      <c r="E28" s="8">
        <f>C28*D28</f>
        <v>3500</v>
      </c>
      <c r="F28" s="8">
        <f>E28/10000</f>
        <v>0.35</v>
      </c>
      <c r="G28" s="8">
        <f>E28/347.72</f>
        <v>10.065569998849648</v>
      </c>
    </row>
    <row r="29" spans="1:7" ht="12.75">
      <c r="A29" t="s">
        <v>41</v>
      </c>
      <c r="B29" s="11" t="s">
        <v>16</v>
      </c>
      <c r="C29" s="8">
        <v>6</v>
      </c>
      <c r="D29" s="8">
        <v>350</v>
      </c>
      <c r="E29" s="8">
        <f>C29*D29</f>
        <v>2100</v>
      </c>
      <c r="F29" s="8">
        <f>E29/10000</f>
        <v>0.21</v>
      </c>
      <c r="G29" s="8">
        <f>E29/347.72</f>
        <v>6.039341999309789</v>
      </c>
    </row>
    <row r="30" spans="2:7" ht="12.75">
      <c r="B30" s="8"/>
      <c r="C30" s="8"/>
      <c r="D30" s="8"/>
      <c r="E30" s="8"/>
      <c r="F30" s="8"/>
      <c r="G30" s="8"/>
    </row>
    <row r="31" spans="1:7" ht="12.75">
      <c r="A31" s="6" t="s">
        <v>61</v>
      </c>
      <c r="E31" s="9">
        <f>SUM(E32:E34)</f>
        <v>17616</v>
      </c>
      <c r="F31" s="9">
        <f>SUM(F32:F34)</f>
        <v>1.7616</v>
      </c>
      <c r="G31" s="9">
        <f>SUM(G32:G34)</f>
        <v>50.66145174278154</v>
      </c>
    </row>
    <row r="32" spans="1:7" ht="12.75">
      <c r="A32" t="s">
        <v>22</v>
      </c>
      <c r="B32" s="11" t="s">
        <v>26</v>
      </c>
      <c r="C32" s="8">
        <v>1.5</v>
      </c>
      <c r="D32" s="8">
        <v>2200</v>
      </c>
      <c r="E32" s="8">
        <f>C32*D32</f>
        <v>3300</v>
      </c>
      <c r="F32" s="8">
        <f>E32/10000</f>
        <v>0.33</v>
      </c>
      <c r="G32" s="8">
        <f>E32/347.72</f>
        <v>9.490394570343954</v>
      </c>
    </row>
    <row r="33" spans="1:7" ht="12.75">
      <c r="A33" t="s">
        <v>21</v>
      </c>
      <c r="B33" s="11" t="s">
        <v>25</v>
      </c>
      <c r="C33" s="8">
        <v>184</v>
      </c>
      <c r="D33" s="8">
        <v>74</v>
      </c>
      <c r="E33" s="8">
        <f>C33*D33</f>
        <v>13616</v>
      </c>
      <c r="F33" s="8">
        <f>E33/10000</f>
        <v>1.3616</v>
      </c>
      <c r="G33" s="8">
        <f>E33/347.72</f>
        <v>39.15794317266766</v>
      </c>
    </row>
    <row r="34" spans="1:7" ht="13.5" thickBot="1">
      <c r="A34" s="2" t="s">
        <v>23</v>
      </c>
      <c r="B34" s="29" t="s">
        <v>26</v>
      </c>
      <c r="C34" s="12">
        <v>0.5</v>
      </c>
      <c r="D34" s="12">
        <v>1400</v>
      </c>
      <c r="E34" s="12">
        <f>C34*D34</f>
        <v>700</v>
      </c>
      <c r="F34" s="8">
        <f>E34/10000</f>
        <v>0.07</v>
      </c>
      <c r="G34" s="12">
        <f>E34/347.72</f>
        <v>2.0131139997699297</v>
      </c>
    </row>
    <row r="35" spans="1:7" ht="13.5" thickBot="1">
      <c r="A35" s="13" t="s">
        <v>66</v>
      </c>
      <c r="B35" s="30"/>
      <c r="C35" s="30"/>
      <c r="D35" s="30"/>
      <c r="E35" s="15">
        <f>SUM(E27+E31)</f>
        <v>23216</v>
      </c>
      <c r="F35" s="15">
        <f>SUM(F27+F31)</f>
        <v>2.3216</v>
      </c>
      <c r="G35" s="15">
        <f>SUM(G27+G31)</f>
        <v>66.76636374094097</v>
      </c>
    </row>
    <row r="36" spans="1:7" ht="12.75">
      <c r="A36" s="32"/>
      <c r="B36" s="22"/>
      <c r="C36" s="22"/>
      <c r="D36" s="22"/>
      <c r="E36" s="33"/>
      <c r="F36" s="33"/>
      <c r="G36" s="33"/>
    </row>
    <row r="37" spans="1:7" ht="12.75">
      <c r="A37" s="32"/>
      <c r="B37" s="22"/>
      <c r="C37" s="22"/>
      <c r="D37" s="22"/>
      <c r="E37" s="33"/>
      <c r="F37" s="33"/>
      <c r="G37" s="33"/>
    </row>
    <row r="38" ht="17.25" customHeight="1"/>
    <row r="39" ht="15.75">
      <c r="B39" s="17" t="s">
        <v>68</v>
      </c>
    </row>
    <row r="41" spans="1:5" ht="12.75">
      <c r="A41" s="1" t="s">
        <v>64</v>
      </c>
      <c r="B41" s="1"/>
      <c r="C41" s="1"/>
      <c r="D41" s="1"/>
      <c r="E41" s="1"/>
    </row>
    <row r="42" ht="12.75">
      <c r="A42" s="1" t="s">
        <v>51</v>
      </c>
    </row>
    <row r="43" spans="1:7" ht="13.5" thickBot="1">
      <c r="A43" s="2"/>
      <c r="B43" s="2"/>
      <c r="C43" s="2"/>
      <c r="D43" s="2"/>
      <c r="E43" s="2"/>
      <c r="F43" s="10" t="s">
        <v>19</v>
      </c>
      <c r="G43" s="10"/>
    </row>
    <row r="44" spans="1:7" ht="12.75">
      <c r="A44" t="s">
        <v>2</v>
      </c>
      <c r="B44" s="7" t="s">
        <v>3</v>
      </c>
      <c r="C44" t="s">
        <v>4</v>
      </c>
      <c r="D44" s="4" t="s">
        <v>5</v>
      </c>
      <c r="E44" s="4" t="s">
        <v>6</v>
      </c>
      <c r="F44" s="4" t="s">
        <v>6</v>
      </c>
      <c r="G44" t="s">
        <v>6</v>
      </c>
    </row>
    <row r="45" spans="1:7" ht="13.5" thickBot="1">
      <c r="A45" s="2"/>
      <c r="B45" s="2"/>
      <c r="C45" s="2"/>
      <c r="D45" s="5" t="s">
        <v>7</v>
      </c>
      <c r="E45" s="5" t="s">
        <v>8</v>
      </c>
      <c r="F45" s="5" t="s">
        <v>10</v>
      </c>
      <c r="G45" s="3" t="s">
        <v>9</v>
      </c>
    </row>
    <row r="46" spans="1:7" ht="12.75">
      <c r="A46" s="26" t="s">
        <v>65</v>
      </c>
      <c r="B46" s="22"/>
      <c r="C46" s="22"/>
      <c r="D46" s="24"/>
      <c r="E46" s="24"/>
      <c r="F46" s="24"/>
      <c r="G46" s="25"/>
    </row>
    <row r="47" spans="1:7" ht="12.75">
      <c r="A47" s="6" t="s">
        <v>52</v>
      </c>
      <c r="B47" s="8"/>
      <c r="C47" s="8"/>
      <c r="D47" s="8"/>
      <c r="E47" s="9">
        <f>SUM(E48:E50)</f>
        <v>7700</v>
      </c>
      <c r="F47" s="9">
        <f>SUM(F48:F50)</f>
        <v>0.77</v>
      </c>
      <c r="G47" s="9">
        <f>SUM(G48:G50)</f>
        <v>22.144253997469225</v>
      </c>
    </row>
    <row r="48" spans="1:7" ht="12.75">
      <c r="A48" t="s">
        <v>42</v>
      </c>
      <c r="B48" s="11" t="s">
        <v>16</v>
      </c>
      <c r="C48" s="8">
        <v>10</v>
      </c>
      <c r="D48" s="8">
        <v>350</v>
      </c>
      <c r="E48" s="8">
        <f>C48*D48</f>
        <v>3500</v>
      </c>
      <c r="F48" s="8">
        <f>E48/10000</f>
        <v>0.35</v>
      </c>
      <c r="G48" s="8">
        <f>E48/347.72</f>
        <v>10.065569998849648</v>
      </c>
    </row>
    <row r="49" spans="1:7" ht="12.75">
      <c r="A49" t="s">
        <v>69</v>
      </c>
      <c r="B49" s="11" t="s">
        <v>16</v>
      </c>
      <c r="C49" s="8">
        <v>8</v>
      </c>
      <c r="D49" s="8">
        <v>350</v>
      </c>
      <c r="E49" s="8">
        <f>C49*D49</f>
        <v>2800</v>
      </c>
      <c r="F49" s="8">
        <f>E49/10000</f>
        <v>0.28</v>
      </c>
      <c r="G49" s="8">
        <f>E49/347.72</f>
        <v>8.052455999079719</v>
      </c>
    </row>
    <row r="50" spans="1:7" ht="12.75">
      <c r="A50" t="s">
        <v>40</v>
      </c>
      <c r="B50" s="11" t="s">
        <v>16</v>
      </c>
      <c r="C50" s="8">
        <v>4</v>
      </c>
      <c r="D50" s="8">
        <v>350</v>
      </c>
      <c r="E50" s="8">
        <f>C50*D50</f>
        <v>1400</v>
      </c>
      <c r="F50" s="8">
        <f>E50/10000</f>
        <v>0.14</v>
      </c>
      <c r="G50" s="8">
        <f>E50/347.72</f>
        <v>4.026227999539859</v>
      </c>
    </row>
    <row r="52" spans="1:7" ht="12.75">
      <c r="A52" s="6" t="s">
        <v>61</v>
      </c>
      <c r="B52" s="11"/>
      <c r="C52" s="8"/>
      <c r="D52" s="8"/>
      <c r="E52" s="9">
        <f>SUM(E53:E56)</f>
        <v>54950</v>
      </c>
      <c r="F52" s="9">
        <f>SUM(F53:F56)</f>
        <v>5.495</v>
      </c>
      <c r="G52" s="9">
        <f>SUM(G53:G56)</f>
        <v>158.02944898193948</v>
      </c>
    </row>
    <row r="53" spans="1:7" ht="12.75">
      <c r="A53" s="18" t="s">
        <v>33</v>
      </c>
      <c r="B53" s="11" t="s">
        <v>26</v>
      </c>
      <c r="C53" s="8">
        <v>1</v>
      </c>
      <c r="D53" s="8">
        <v>1650</v>
      </c>
      <c r="E53" s="19">
        <f>C53*D53</f>
        <v>1650</v>
      </c>
      <c r="F53" s="19">
        <f>E53/10000</f>
        <v>0.165</v>
      </c>
      <c r="G53" s="8">
        <f>E53/347.72</f>
        <v>4.745197285171977</v>
      </c>
    </row>
    <row r="54" spans="1:7" ht="12.75">
      <c r="A54" t="s">
        <v>24</v>
      </c>
      <c r="B54" s="11" t="s">
        <v>25</v>
      </c>
      <c r="C54" s="8">
        <v>5</v>
      </c>
      <c r="D54" s="8">
        <v>5000</v>
      </c>
      <c r="E54" s="8">
        <f>C54*D54</f>
        <v>25000</v>
      </c>
      <c r="F54" s="19">
        <f>E54/10000</f>
        <v>2.5</v>
      </c>
      <c r="G54" s="8">
        <f>E54/347.72</f>
        <v>71.89692856321177</v>
      </c>
    </row>
    <row r="55" spans="1:7" ht="12.75">
      <c r="A55" s="22" t="s">
        <v>20</v>
      </c>
      <c r="B55" s="34" t="s">
        <v>25</v>
      </c>
      <c r="C55" s="28">
        <v>276</v>
      </c>
      <c r="D55" s="28">
        <v>100</v>
      </c>
      <c r="E55" s="28">
        <f>C55*D55</f>
        <v>27600</v>
      </c>
      <c r="F55" s="19">
        <f>E55/10000</f>
        <v>2.76</v>
      </c>
      <c r="G55" s="28">
        <f>E55/347.72</f>
        <v>79.3742091337858</v>
      </c>
    </row>
    <row r="56" spans="1:7" ht="13.5" thickBot="1">
      <c r="A56" s="2" t="s">
        <v>23</v>
      </c>
      <c r="B56" s="29" t="s">
        <v>26</v>
      </c>
      <c r="C56" s="12">
        <v>0.5</v>
      </c>
      <c r="D56" s="12">
        <v>1400</v>
      </c>
      <c r="E56" s="12">
        <f>C56*D56</f>
        <v>700</v>
      </c>
      <c r="F56" s="19">
        <f>E56/10000</f>
        <v>0.07</v>
      </c>
      <c r="G56" s="12">
        <f>E56/347.72</f>
        <v>2.0131139997699297</v>
      </c>
    </row>
    <row r="57" spans="1:9" ht="13.5" thickBot="1">
      <c r="A57" s="13" t="s">
        <v>38</v>
      </c>
      <c r="B57" s="30"/>
      <c r="C57" s="30"/>
      <c r="D57" s="30"/>
      <c r="E57" s="15">
        <f>SUM(E47+E52)</f>
        <v>62650</v>
      </c>
      <c r="F57" s="15">
        <f>SUM(F47+F52)</f>
        <v>6.265000000000001</v>
      </c>
      <c r="G57" s="15">
        <f>SUM(G47+G52)</f>
        <v>180.17370297940872</v>
      </c>
      <c r="H57">
        <f>$I$7</f>
        <v>520</v>
      </c>
      <c r="I57" s="38">
        <f>G57*H57</f>
        <v>93690.32554929254</v>
      </c>
    </row>
    <row r="60" spans="1:7" ht="12.75">
      <c r="A60" s="32" t="s">
        <v>55</v>
      </c>
      <c r="B60" s="28"/>
      <c r="C60" s="28"/>
      <c r="D60" s="28"/>
      <c r="E60" s="33"/>
      <c r="F60" s="33"/>
      <c r="G60" s="33"/>
    </row>
    <row r="61" spans="1:7" ht="12.75">
      <c r="A61" s="27" t="s">
        <v>52</v>
      </c>
      <c r="B61" s="8"/>
      <c r="C61" s="8"/>
      <c r="D61" s="8"/>
      <c r="E61" s="9">
        <f>SUM(E62:E63)</f>
        <v>5600</v>
      </c>
      <c r="F61" s="9">
        <f>SUM(F62:F63)</f>
        <v>0.5599999999999999</v>
      </c>
      <c r="G61" s="9">
        <f>SUM(G62:G63)</f>
        <v>16.104911998159437</v>
      </c>
    </row>
    <row r="62" spans="1:7" ht="12.75">
      <c r="A62" t="s">
        <v>43</v>
      </c>
      <c r="B62" s="11" t="s">
        <v>16</v>
      </c>
      <c r="C62" s="8">
        <v>10</v>
      </c>
      <c r="D62" s="8">
        <v>350</v>
      </c>
      <c r="E62" s="8">
        <f>C62*D62</f>
        <v>3500</v>
      </c>
      <c r="F62" s="8">
        <f>E62/10000</f>
        <v>0.35</v>
      </c>
      <c r="G62" s="8">
        <f>E62/347.72</f>
        <v>10.065569998849648</v>
      </c>
    </row>
    <row r="63" spans="1:7" ht="12.75">
      <c r="A63" t="s">
        <v>41</v>
      </c>
      <c r="B63" s="11" t="s">
        <v>16</v>
      </c>
      <c r="C63" s="8">
        <v>6</v>
      </c>
      <c r="D63" s="8">
        <v>350</v>
      </c>
      <c r="E63" s="8">
        <f>C63*D63</f>
        <v>2100</v>
      </c>
      <c r="F63" s="8">
        <f>E63/10000</f>
        <v>0.21</v>
      </c>
      <c r="G63" s="8">
        <f>E63/347.72</f>
        <v>6.039341999309789</v>
      </c>
    </row>
    <row r="64" spans="2:7" ht="12.75">
      <c r="B64" s="8"/>
      <c r="C64" s="8"/>
      <c r="D64" s="8"/>
      <c r="E64" s="8"/>
      <c r="F64" s="8"/>
      <c r="G64" s="8"/>
    </row>
    <row r="65" spans="1:7" ht="12.75">
      <c r="A65" s="6" t="s">
        <v>61</v>
      </c>
      <c r="E65" s="9">
        <f>SUM(E66:E69)</f>
        <v>89616</v>
      </c>
      <c r="F65" s="9">
        <f>SUM(F66:F69)</f>
        <v>8.9616</v>
      </c>
      <c r="G65" s="9">
        <f>SUM(G66:G69)</f>
        <v>257.72460600483146</v>
      </c>
    </row>
    <row r="66" spans="1:7" ht="12.75">
      <c r="A66" t="s">
        <v>22</v>
      </c>
      <c r="B66" s="11" t="s">
        <v>26</v>
      </c>
      <c r="C66" s="8">
        <v>1.5</v>
      </c>
      <c r="D66" s="8">
        <v>2200</v>
      </c>
      <c r="E66" s="8">
        <f>C66*D66</f>
        <v>3300</v>
      </c>
      <c r="F66" s="8">
        <f>E66/10000</f>
        <v>0.33</v>
      </c>
      <c r="G66" s="8">
        <f>E66/347.72</f>
        <v>9.490394570343954</v>
      </c>
    </row>
    <row r="67" spans="1:7" ht="12.75">
      <c r="A67" t="s">
        <v>21</v>
      </c>
      <c r="B67" s="11" t="s">
        <v>25</v>
      </c>
      <c r="C67" s="8">
        <v>184</v>
      </c>
      <c r="D67" s="8">
        <v>74</v>
      </c>
      <c r="E67" s="8">
        <f>C67*D67</f>
        <v>13616</v>
      </c>
      <c r="F67" s="8">
        <f>E67/10000</f>
        <v>1.3616</v>
      </c>
      <c r="G67" s="8">
        <f>E67/347.72</f>
        <v>39.15794317266766</v>
      </c>
    </row>
    <row r="68" spans="1:7" ht="12.75">
      <c r="A68" s="22" t="s">
        <v>23</v>
      </c>
      <c r="B68" s="34" t="s">
        <v>26</v>
      </c>
      <c r="C68" s="28">
        <v>0.5</v>
      </c>
      <c r="D68" s="28">
        <v>1400</v>
      </c>
      <c r="E68" s="28">
        <f>C68*D68</f>
        <v>700</v>
      </c>
      <c r="F68" s="28">
        <f>E68/10000</f>
        <v>0.07</v>
      </c>
      <c r="G68" s="28">
        <f>E68/347.72</f>
        <v>2.0131139997699297</v>
      </c>
    </row>
    <row r="69" spans="1:7" ht="13.5" thickBot="1">
      <c r="A69" s="16" t="s">
        <v>72</v>
      </c>
      <c r="B69" s="34" t="s">
        <v>37</v>
      </c>
      <c r="C69" s="28">
        <v>5000</v>
      </c>
      <c r="D69" s="28">
        <v>14.4</v>
      </c>
      <c r="E69" s="12">
        <f>C69*D69</f>
        <v>72000</v>
      </c>
      <c r="F69" s="28">
        <f>E69/10000</f>
        <v>7.2</v>
      </c>
      <c r="G69" s="28">
        <f>E69/347.72</f>
        <v>207.06315426204992</v>
      </c>
    </row>
    <row r="70" spans="1:9" ht="13.5" thickBot="1">
      <c r="A70" s="13" t="s">
        <v>66</v>
      </c>
      <c r="B70" s="30"/>
      <c r="C70" s="30"/>
      <c r="D70" s="30"/>
      <c r="E70" s="15">
        <f>SUM(E61+E65)</f>
        <v>95216</v>
      </c>
      <c r="F70" s="15">
        <f>SUM(F61+F65)</f>
        <v>9.521600000000001</v>
      </c>
      <c r="G70" s="15">
        <f>SUM(G61+G65)</f>
        <v>273.8295180029909</v>
      </c>
      <c r="H70">
        <f>$I$7</f>
        <v>520</v>
      </c>
      <c r="I70" s="38">
        <f>G70*H70</f>
        <v>142391.34936155524</v>
      </c>
    </row>
    <row r="71" spans="1:7" ht="12.75">
      <c r="A71" s="1"/>
      <c r="B71" s="8"/>
      <c r="C71" s="8"/>
      <c r="D71" s="8"/>
      <c r="E71" s="8"/>
      <c r="F71" s="8"/>
      <c r="G71" s="8"/>
    </row>
    <row r="75" spans="1:6" ht="12.75">
      <c r="A75" s="1" t="s">
        <v>70</v>
      </c>
      <c r="B75" s="1"/>
      <c r="C75" s="1"/>
      <c r="D75" s="1"/>
      <c r="E75" s="1"/>
      <c r="F75" s="1"/>
    </row>
    <row r="77" ht="12.75">
      <c r="A77" t="s">
        <v>30</v>
      </c>
    </row>
    <row r="79" ht="12.75">
      <c r="A79" t="s">
        <v>31</v>
      </c>
    </row>
    <row r="80" ht="12.75">
      <c r="A80" t="s">
        <v>32</v>
      </c>
    </row>
    <row r="82" spans="1:7" ht="13.5" thickBot="1">
      <c r="A82" s="2"/>
      <c r="B82" s="2"/>
      <c r="C82" s="2"/>
      <c r="D82" s="2"/>
      <c r="E82" s="2"/>
      <c r="F82" s="22"/>
      <c r="G82" s="22"/>
    </row>
    <row r="83" spans="1:7" ht="12.75">
      <c r="A83" t="s">
        <v>2</v>
      </c>
      <c r="B83" t="s">
        <v>3</v>
      </c>
      <c r="C83" t="s">
        <v>4</v>
      </c>
      <c r="D83" s="4" t="s">
        <v>5</v>
      </c>
      <c r="E83" s="4" t="s">
        <v>6</v>
      </c>
      <c r="F83" s="24"/>
      <c r="G83" s="22"/>
    </row>
    <row r="84" spans="1:7" ht="13.5" thickBot="1">
      <c r="A84" s="2"/>
      <c r="B84" s="2"/>
      <c r="C84" s="2"/>
      <c r="D84" s="5" t="s">
        <v>7</v>
      </c>
      <c r="E84" s="5" t="s">
        <v>8</v>
      </c>
      <c r="F84" s="24"/>
      <c r="G84" s="25"/>
    </row>
    <row r="85" spans="1:7" ht="12.75">
      <c r="A85" s="6" t="s">
        <v>61</v>
      </c>
      <c r="B85" s="11"/>
      <c r="C85" s="8"/>
      <c r="D85" s="8"/>
      <c r="F85" s="8"/>
      <c r="G85" s="8"/>
    </row>
    <row r="86" spans="1:7" ht="12.75">
      <c r="A86" s="18" t="s">
        <v>33</v>
      </c>
      <c r="B86" s="11" t="s">
        <v>26</v>
      </c>
      <c r="C86" s="8">
        <v>1</v>
      </c>
      <c r="D86" s="8">
        <v>1650</v>
      </c>
      <c r="E86" s="19">
        <f aca="true" t="shared" si="0" ref="E86:E91">C86*D86</f>
        <v>1650</v>
      </c>
      <c r="F86" s="8"/>
      <c r="G86" s="8"/>
    </row>
    <row r="87" spans="1:7" ht="12.75">
      <c r="A87" t="s">
        <v>24</v>
      </c>
      <c r="B87" s="11" t="s">
        <v>25</v>
      </c>
      <c r="C87" s="8">
        <v>5</v>
      </c>
      <c r="D87" s="8">
        <v>5000</v>
      </c>
      <c r="E87" s="8">
        <f t="shared" si="0"/>
        <v>25000</v>
      </c>
      <c r="F87" s="8"/>
      <c r="G87" s="8"/>
    </row>
    <row r="88" spans="1:7" ht="12.75">
      <c r="A88" s="22" t="s">
        <v>20</v>
      </c>
      <c r="B88" s="34" t="s">
        <v>25</v>
      </c>
      <c r="C88" s="28">
        <v>276</v>
      </c>
      <c r="D88" s="28">
        <v>100</v>
      </c>
      <c r="E88" s="28">
        <f t="shared" si="0"/>
        <v>27600</v>
      </c>
      <c r="F88" s="8"/>
      <c r="G88" s="8"/>
    </row>
    <row r="89" spans="1:7" ht="12.75">
      <c r="A89" s="22" t="s">
        <v>23</v>
      </c>
      <c r="B89" s="34" t="s">
        <v>26</v>
      </c>
      <c r="C89" s="28">
        <v>1</v>
      </c>
      <c r="D89" s="28">
        <v>1400</v>
      </c>
      <c r="E89" s="28">
        <f t="shared" si="0"/>
        <v>1400</v>
      </c>
      <c r="F89" s="8"/>
      <c r="G89" s="8"/>
    </row>
    <row r="90" spans="1:7" ht="12.75">
      <c r="A90" t="s">
        <v>22</v>
      </c>
      <c r="B90" s="11" t="s">
        <v>26</v>
      </c>
      <c r="C90" s="8">
        <v>1.5</v>
      </c>
      <c r="D90" s="8">
        <v>2200</v>
      </c>
      <c r="E90" s="8">
        <f t="shared" si="0"/>
        <v>3300</v>
      </c>
      <c r="F90" s="8"/>
      <c r="G90" s="8"/>
    </row>
    <row r="91" spans="1:7" ht="12.75">
      <c r="A91" t="s">
        <v>21</v>
      </c>
      <c r="B91" s="11" t="s">
        <v>25</v>
      </c>
      <c r="C91" s="8">
        <v>184</v>
      </c>
      <c r="D91" s="8">
        <v>74</v>
      </c>
      <c r="E91" s="8">
        <f t="shared" si="0"/>
        <v>13616</v>
      </c>
      <c r="F91" s="8"/>
      <c r="G91" s="8"/>
    </row>
    <row r="92" spans="6:7" ht="13.5" thickBot="1">
      <c r="F92" s="8"/>
      <c r="G92" s="8"/>
    </row>
    <row r="93" spans="1:7" ht="13.5" thickBot="1">
      <c r="A93" s="13" t="s">
        <v>38</v>
      </c>
      <c r="B93" s="14"/>
      <c r="C93" s="14"/>
      <c r="D93" s="14"/>
      <c r="E93" s="15">
        <f>SUM(E86:E92)</f>
        <v>72566</v>
      </c>
      <c r="F93" s="28"/>
      <c r="G93" s="28"/>
    </row>
  </sheetData>
  <printOptions/>
  <pageMargins left="0.75" right="0.75" top="1" bottom="1" header="0" footer="0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53" sqref="A53"/>
    </sheetView>
  </sheetViews>
  <sheetFormatPr defaultColWidth="11.421875" defaultRowHeight="12.75"/>
  <cols>
    <col min="1" max="1" width="40.00390625" style="0" customWidth="1"/>
    <col min="2" max="2" width="9.28125" style="0" customWidth="1"/>
    <col min="3" max="3" width="9.57421875" style="0" customWidth="1"/>
    <col min="4" max="4" width="9.28125" style="0" customWidth="1"/>
    <col min="5" max="5" width="12.7109375" style="0" bestFit="1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4" ht="15.75">
      <c r="B4" s="17" t="s">
        <v>39</v>
      </c>
    </row>
    <row r="6" spans="1:5" ht="12.75">
      <c r="A6" s="1" t="s">
        <v>50</v>
      </c>
      <c r="B6" s="1"/>
      <c r="C6" s="1"/>
      <c r="D6" s="1"/>
      <c r="E6" s="1"/>
    </row>
    <row r="7" ht="12.75">
      <c r="A7" s="1" t="s">
        <v>51</v>
      </c>
    </row>
    <row r="8" spans="1:7" ht="13.5" thickBot="1">
      <c r="A8" s="10" t="s">
        <v>58</v>
      </c>
      <c r="B8" s="10"/>
      <c r="C8" s="10"/>
      <c r="D8" s="10"/>
      <c r="E8" s="10"/>
      <c r="F8" s="10" t="s">
        <v>19</v>
      </c>
      <c r="G8" s="10"/>
    </row>
    <row r="9" spans="1:7" ht="12.75">
      <c r="A9" t="s">
        <v>2</v>
      </c>
      <c r="B9" s="7" t="s">
        <v>3</v>
      </c>
      <c r="C9" s="4" t="s">
        <v>4</v>
      </c>
      <c r="D9" s="4" t="s">
        <v>5</v>
      </c>
      <c r="E9" s="4" t="s">
        <v>6</v>
      </c>
      <c r="F9" s="4" t="s">
        <v>6</v>
      </c>
      <c r="G9" t="s">
        <v>6</v>
      </c>
    </row>
    <row r="10" spans="1:7" ht="13.5" thickBot="1">
      <c r="A10" s="2"/>
      <c r="B10" s="2"/>
      <c r="C10" s="2"/>
      <c r="D10" s="5" t="s">
        <v>7</v>
      </c>
      <c r="E10" s="5" t="s">
        <v>8</v>
      </c>
      <c r="F10" s="5" t="s">
        <v>10</v>
      </c>
      <c r="G10" s="3" t="s">
        <v>9</v>
      </c>
    </row>
    <row r="11" spans="1:7" ht="12.75">
      <c r="A11" s="27" t="s">
        <v>53</v>
      </c>
      <c r="B11" s="22"/>
      <c r="C11" s="22"/>
      <c r="D11" s="24"/>
      <c r="E11" s="24"/>
      <c r="F11" s="24"/>
      <c r="G11" s="25"/>
    </row>
    <row r="12" spans="1:7" ht="12.75">
      <c r="A12" s="6" t="s">
        <v>52</v>
      </c>
      <c r="E12" s="9">
        <f>SUM(E13:E16)</f>
        <v>61300</v>
      </c>
      <c r="F12" s="9">
        <f>SUM(F13:F16)</f>
        <v>0.613</v>
      </c>
      <c r="G12" s="9">
        <f>SUM(G13:G16)</f>
        <v>176.29126883699527</v>
      </c>
    </row>
    <row r="13" spans="1:7" ht="12.75">
      <c r="A13" t="s">
        <v>11</v>
      </c>
      <c r="B13" s="7" t="s">
        <v>16</v>
      </c>
      <c r="C13" s="8">
        <v>10</v>
      </c>
      <c r="D13" s="8">
        <v>350</v>
      </c>
      <c r="E13" s="8">
        <f>C13*D13</f>
        <v>3500</v>
      </c>
      <c r="F13" s="8">
        <f>E13/100000</f>
        <v>0.035</v>
      </c>
      <c r="G13" s="8">
        <f>E13/347.72</f>
        <v>10.065569998849648</v>
      </c>
    </row>
    <row r="14" spans="1:7" ht="12.75">
      <c r="A14" t="s">
        <v>12</v>
      </c>
      <c r="B14" s="7" t="s">
        <v>17</v>
      </c>
      <c r="C14" s="8">
        <v>16</v>
      </c>
      <c r="D14" s="8">
        <v>900</v>
      </c>
      <c r="E14" s="8">
        <f>C14*D14</f>
        <v>14400</v>
      </c>
      <c r="F14" s="8">
        <f>E14/100000</f>
        <v>0.144</v>
      </c>
      <c r="G14" s="8">
        <f>E14/347.72</f>
        <v>41.41263085240998</v>
      </c>
    </row>
    <row r="15" spans="1:7" ht="12.75">
      <c r="A15" t="s">
        <v>49</v>
      </c>
      <c r="B15" s="7" t="s">
        <v>16</v>
      </c>
      <c r="C15" s="8">
        <v>4</v>
      </c>
      <c r="D15" s="8">
        <v>350</v>
      </c>
      <c r="E15" s="8">
        <f>C15*D15</f>
        <v>1400</v>
      </c>
      <c r="F15" s="8">
        <f>E15/100000</f>
        <v>0.014</v>
      </c>
      <c r="G15" s="8">
        <f>E15/347.72</f>
        <v>4.026227999539859</v>
      </c>
    </row>
    <row r="16" spans="1:7" ht="12.75">
      <c r="A16" t="s">
        <v>13</v>
      </c>
      <c r="B16" s="7" t="s">
        <v>16</v>
      </c>
      <c r="C16" s="8">
        <v>120</v>
      </c>
      <c r="D16" s="8">
        <v>350</v>
      </c>
      <c r="E16" s="8">
        <f>C16*D16</f>
        <v>42000</v>
      </c>
      <c r="F16" s="8">
        <f>E16/100000</f>
        <v>0.42</v>
      </c>
      <c r="G16" s="8">
        <f>E16/347.72</f>
        <v>120.78683998619579</v>
      </c>
    </row>
    <row r="18" spans="1:7" ht="12.75">
      <c r="A18" s="6" t="s">
        <v>54</v>
      </c>
      <c r="B18" s="8"/>
      <c r="C18" s="8"/>
      <c r="D18" s="8"/>
      <c r="E18" s="9">
        <f>SUM(E19:E21)</f>
        <v>126650</v>
      </c>
      <c r="F18" s="9">
        <f>SUM(F19:F21)</f>
        <v>1.2665</v>
      </c>
      <c r="G18" s="9">
        <f>SUM(G19:G21)</f>
        <v>359.4846428160589</v>
      </c>
    </row>
    <row r="19" spans="1:7" ht="12.75">
      <c r="A19" s="18" t="s">
        <v>33</v>
      </c>
      <c r="B19" s="11" t="s">
        <v>26</v>
      </c>
      <c r="C19" s="8">
        <v>1</v>
      </c>
      <c r="D19" s="8">
        <v>1650</v>
      </c>
      <c r="E19" s="19">
        <f>C19*D19</f>
        <v>1650</v>
      </c>
      <c r="F19" s="19">
        <f>E19/100000</f>
        <v>0.0165</v>
      </c>
      <c r="G19" s="9"/>
    </row>
    <row r="20" spans="1:7" ht="12.75">
      <c r="A20" t="s">
        <v>24</v>
      </c>
      <c r="B20" s="11" t="s">
        <v>25</v>
      </c>
      <c r="C20" s="8">
        <v>10000</v>
      </c>
      <c r="D20" s="8">
        <v>9</v>
      </c>
      <c r="E20" s="8">
        <f>C20*D20</f>
        <v>90000</v>
      </c>
      <c r="F20" s="19">
        <f>E20/100000</f>
        <v>0.9</v>
      </c>
      <c r="G20" s="8">
        <f>E20/347.72</f>
        <v>258.8289428275624</v>
      </c>
    </row>
    <row r="21" spans="1:7" ht="13.5" thickBot="1">
      <c r="A21" s="2" t="s">
        <v>20</v>
      </c>
      <c r="B21" s="29" t="s">
        <v>25</v>
      </c>
      <c r="C21" s="12">
        <v>350</v>
      </c>
      <c r="D21" s="12">
        <v>100</v>
      </c>
      <c r="E21" s="12">
        <f>C21*D21</f>
        <v>35000</v>
      </c>
      <c r="F21" s="19">
        <f>E21/100000</f>
        <v>0.35</v>
      </c>
      <c r="G21" s="12">
        <f>E21/347.72</f>
        <v>100.65569998849648</v>
      </c>
    </row>
    <row r="22" spans="1:7" ht="13.5" thickBot="1">
      <c r="A22" s="13" t="s">
        <v>56</v>
      </c>
      <c r="B22" s="30"/>
      <c r="C22" s="30"/>
      <c r="D22" s="30"/>
      <c r="E22" s="15">
        <f>SUM(E12+E18)</f>
        <v>187950</v>
      </c>
      <c r="F22" s="15">
        <f>SUM(F12+F18)</f>
        <v>1.8795</v>
      </c>
      <c r="G22" s="15">
        <f>SUM(G12+G18)</f>
        <v>535.7759116530542</v>
      </c>
    </row>
    <row r="25" ht="12.75">
      <c r="A25" s="27" t="s">
        <v>55</v>
      </c>
    </row>
    <row r="26" spans="1:7" ht="12.75">
      <c r="A26" s="27" t="s">
        <v>52</v>
      </c>
      <c r="E26" s="9">
        <f>SUM(E27:E30)</f>
        <v>44800</v>
      </c>
      <c r="F26" s="9">
        <f>SUM(F27:F30)</f>
        <v>0.44799999999999995</v>
      </c>
      <c r="G26" s="9">
        <f>SUM(G27:G30)</f>
        <v>128.8392959852755</v>
      </c>
    </row>
    <row r="27" spans="1:7" ht="12.75">
      <c r="A27" t="s">
        <v>11</v>
      </c>
      <c r="B27" s="7" t="s">
        <v>16</v>
      </c>
      <c r="C27" s="8">
        <v>10</v>
      </c>
      <c r="D27" s="8">
        <v>350</v>
      </c>
      <c r="E27" s="8">
        <f>C27*D27</f>
        <v>3500</v>
      </c>
      <c r="F27" s="8">
        <f>E27/100000</f>
        <v>0.035</v>
      </c>
      <c r="G27" s="8">
        <f>E27/347.72</f>
        <v>10.065569998849648</v>
      </c>
    </row>
    <row r="28" spans="1:7" ht="12.75">
      <c r="A28" t="s">
        <v>44</v>
      </c>
      <c r="B28" s="7" t="s">
        <v>16</v>
      </c>
      <c r="C28" s="8">
        <v>6</v>
      </c>
      <c r="D28" s="8">
        <v>350</v>
      </c>
      <c r="E28" s="8">
        <f>C28*D28</f>
        <v>2100</v>
      </c>
      <c r="F28" s="8">
        <f>E28/100000</f>
        <v>0.021</v>
      </c>
      <c r="G28" s="8">
        <f>E28/347.72</f>
        <v>6.039341999309789</v>
      </c>
    </row>
    <row r="29" spans="1:7" ht="12.75">
      <c r="A29" t="s">
        <v>46</v>
      </c>
      <c r="B29" s="7" t="s">
        <v>16</v>
      </c>
      <c r="C29" s="8">
        <v>100</v>
      </c>
      <c r="D29" s="8">
        <v>350</v>
      </c>
      <c r="E29" s="8">
        <f>C29*D29</f>
        <v>35000</v>
      </c>
      <c r="F29" s="8">
        <f>E29/100000</f>
        <v>0.35</v>
      </c>
      <c r="G29" s="8">
        <f>E29/347.72</f>
        <v>100.65569998849648</v>
      </c>
    </row>
    <row r="30" spans="1:7" ht="12.75">
      <c r="A30" t="s">
        <v>45</v>
      </c>
      <c r="B30" s="7" t="s">
        <v>16</v>
      </c>
      <c r="C30" s="8">
        <v>12</v>
      </c>
      <c r="D30" s="8">
        <v>350</v>
      </c>
      <c r="E30" s="8">
        <f>C30*D30</f>
        <v>4200</v>
      </c>
      <c r="F30" s="8">
        <f>E30/100000</f>
        <v>0.042</v>
      </c>
      <c r="G30" s="8">
        <f>E30/347.72</f>
        <v>12.078683998619578</v>
      </c>
    </row>
    <row r="33" spans="1:7" ht="12.75">
      <c r="A33" s="6" t="s">
        <v>54</v>
      </c>
      <c r="E33" s="9">
        <f>SUM(E34:E37)</f>
        <v>56300</v>
      </c>
      <c r="F33" s="9">
        <f>SUM(F34:F37)</f>
        <v>0.563</v>
      </c>
      <c r="G33" s="9">
        <f>SUM(G34:G37)</f>
        <v>161.91188312435293</v>
      </c>
    </row>
    <row r="34" spans="1:7" ht="12.75">
      <c r="A34" t="s">
        <v>22</v>
      </c>
      <c r="B34" s="11" t="s">
        <v>26</v>
      </c>
      <c r="C34" s="8">
        <v>3</v>
      </c>
      <c r="D34" s="8">
        <v>2200</v>
      </c>
      <c r="E34" s="8">
        <f>C34*D34</f>
        <v>6600</v>
      </c>
      <c r="F34" s="8">
        <f>E34/100000</f>
        <v>0.066</v>
      </c>
      <c r="G34" s="8">
        <f>E34/347.72</f>
        <v>18.980789140687907</v>
      </c>
    </row>
    <row r="35" spans="1:7" ht="12.75">
      <c r="A35" t="s">
        <v>21</v>
      </c>
      <c r="B35" s="11" t="s">
        <v>25</v>
      </c>
      <c r="C35" s="8">
        <v>200</v>
      </c>
      <c r="D35" s="8">
        <v>74</v>
      </c>
      <c r="E35" s="8">
        <f>C35*D35</f>
        <v>14800</v>
      </c>
      <c r="F35" s="8">
        <f>E35/100000</f>
        <v>0.148</v>
      </c>
      <c r="G35" s="8">
        <f>E35/347.72</f>
        <v>42.56298170942137</v>
      </c>
    </row>
    <row r="36" spans="1:7" ht="12.75">
      <c r="A36" t="s">
        <v>48</v>
      </c>
      <c r="B36" s="11" t="s">
        <v>25</v>
      </c>
      <c r="C36" s="8">
        <v>300</v>
      </c>
      <c r="D36">
        <v>93</v>
      </c>
      <c r="E36" s="8">
        <f>C36*D36</f>
        <v>27900</v>
      </c>
      <c r="F36" s="8">
        <f>E36/100000</f>
        <v>0.279</v>
      </c>
      <c r="G36" s="8">
        <f>E36/347.72</f>
        <v>80.23697227654434</v>
      </c>
    </row>
    <row r="37" spans="1:7" ht="13.5" thickBot="1">
      <c r="A37" s="2" t="s">
        <v>23</v>
      </c>
      <c r="B37" s="29" t="s">
        <v>26</v>
      </c>
      <c r="C37" s="12">
        <v>5</v>
      </c>
      <c r="D37" s="12">
        <v>1400</v>
      </c>
      <c r="E37" s="12">
        <f>C37*D37</f>
        <v>7000</v>
      </c>
      <c r="F37" s="12">
        <f>E37/100000</f>
        <v>0.07</v>
      </c>
      <c r="G37" s="12">
        <f>E37/347.72</f>
        <v>20.131139997699297</v>
      </c>
    </row>
    <row r="38" spans="1:7" ht="13.5" thickBot="1">
      <c r="A38" s="23" t="s">
        <v>57</v>
      </c>
      <c r="B38" s="2"/>
      <c r="C38" s="2"/>
      <c r="D38" s="2"/>
      <c r="E38" s="31">
        <f>SUM(E26+E33)</f>
        <v>101100</v>
      </c>
      <c r="F38" s="31">
        <f>SUM(F26+F33)</f>
        <v>1.011</v>
      </c>
      <c r="G38" s="31">
        <f>SUM(G26+G33)</f>
        <v>290.7511791096284</v>
      </c>
    </row>
    <row r="40" ht="13.5" thickBot="1"/>
    <row r="41" spans="1:7" ht="13.5" thickBot="1">
      <c r="A41" s="13" t="s">
        <v>27</v>
      </c>
      <c r="B41" s="14"/>
      <c r="C41" s="14"/>
      <c r="D41" s="14"/>
      <c r="E41" s="15">
        <f>SUM(E12+E18)</f>
        <v>187950</v>
      </c>
      <c r="F41" s="15">
        <f>SUM(F12+F18)</f>
        <v>1.8795</v>
      </c>
      <c r="G41" s="15">
        <f>SUM(G12+G18)</f>
        <v>535.7759116530542</v>
      </c>
    </row>
    <row r="42" spans="1:7" ht="12.75">
      <c r="A42" s="16" t="s">
        <v>47</v>
      </c>
      <c r="B42" s="8"/>
      <c r="C42" s="8"/>
      <c r="D42" s="8"/>
      <c r="E42" s="8"/>
      <c r="F42" s="8"/>
      <c r="G42" s="8"/>
    </row>
    <row r="43" ht="12.75">
      <c r="H43" s="8"/>
    </row>
    <row r="44" spans="1:8" ht="12.75">
      <c r="A44" s="1" t="s">
        <v>29</v>
      </c>
      <c r="B44" s="1"/>
      <c r="C44" s="1"/>
      <c r="D44" s="1"/>
      <c r="E44" s="1"/>
      <c r="F44" s="1"/>
      <c r="H44" s="8"/>
    </row>
    <row r="45" spans="1:8" ht="12.75">
      <c r="A45" t="s">
        <v>30</v>
      </c>
      <c r="H45" s="8"/>
    </row>
    <row r="46" spans="1:8" ht="12.75">
      <c r="A46" t="s">
        <v>31</v>
      </c>
      <c r="H46" s="8"/>
    </row>
    <row r="47" spans="1:8" ht="12.75">
      <c r="A47" t="s">
        <v>32</v>
      </c>
      <c r="H47" s="8"/>
    </row>
    <row r="48" spans="1:8" ht="13.5" thickBot="1">
      <c r="A48" s="2"/>
      <c r="B48" s="2"/>
      <c r="C48" s="2"/>
      <c r="D48" s="2"/>
      <c r="E48" s="2"/>
      <c r="F48" s="2"/>
      <c r="G48" s="2"/>
      <c r="H48" s="8"/>
    </row>
    <row r="49" spans="1:8" ht="12.75">
      <c r="A49" t="s">
        <v>2</v>
      </c>
      <c r="B49" t="s">
        <v>3</v>
      </c>
      <c r="C49" t="s">
        <v>4</v>
      </c>
      <c r="D49" s="4" t="s">
        <v>5</v>
      </c>
      <c r="E49" s="4" t="s">
        <v>6</v>
      </c>
      <c r="F49" s="4" t="s">
        <v>6</v>
      </c>
      <c r="G49" t="s">
        <v>6</v>
      </c>
      <c r="H49" s="8"/>
    </row>
    <row r="50" spans="1:8" ht="13.5" thickBot="1">
      <c r="A50" s="2"/>
      <c r="B50" s="2"/>
      <c r="C50" s="2"/>
      <c r="D50" s="5" t="s">
        <v>7</v>
      </c>
      <c r="E50" s="5" t="s">
        <v>8</v>
      </c>
      <c r="F50" s="5" t="s">
        <v>10</v>
      </c>
      <c r="G50" s="3" t="s">
        <v>9</v>
      </c>
      <c r="H50" s="8"/>
    </row>
    <row r="51" spans="1:8" ht="12.75">
      <c r="A51" t="s">
        <v>33</v>
      </c>
      <c r="B51" s="11" t="s">
        <v>26</v>
      </c>
      <c r="C51" s="8">
        <v>2</v>
      </c>
      <c r="D51" s="8">
        <v>1650</v>
      </c>
      <c r="E51" s="8">
        <f>C51*D51</f>
        <v>3300</v>
      </c>
      <c r="F51" s="8"/>
      <c r="G51" s="8"/>
      <c r="H51" s="8"/>
    </row>
    <row r="52" spans="1:7" ht="12.75">
      <c r="A52" t="s">
        <v>34</v>
      </c>
      <c r="B52" s="11" t="s">
        <v>26</v>
      </c>
      <c r="C52" s="8">
        <v>2</v>
      </c>
      <c r="D52" s="8">
        <v>2200</v>
      </c>
      <c r="E52" s="8">
        <f>C52*D52</f>
        <v>4400</v>
      </c>
      <c r="F52" s="8"/>
      <c r="G52" s="8"/>
    </row>
    <row r="53" spans="1:7" ht="12.75">
      <c r="A53" t="s">
        <v>23</v>
      </c>
      <c r="B53" s="20" t="s">
        <v>26</v>
      </c>
      <c r="C53" s="8">
        <v>1</v>
      </c>
      <c r="D53" s="8"/>
      <c r="E53" s="8"/>
      <c r="F53" s="8"/>
      <c r="G53" s="8"/>
    </row>
    <row r="54" spans="1:7" ht="12.75">
      <c r="A54" t="s">
        <v>35</v>
      </c>
      <c r="B54" s="11" t="s">
        <v>25</v>
      </c>
      <c r="C54" s="8"/>
      <c r="D54" s="8"/>
      <c r="E54" s="8"/>
      <c r="F54" s="8"/>
      <c r="G54" s="8"/>
    </row>
    <row r="55" spans="1:7" ht="12.75">
      <c r="A55" t="s">
        <v>20</v>
      </c>
      <c r="B55" s="11" t="s">
        <v>25</v>
      </c>
      <c r="C55" s="8"/>
      <c r="D55" s="8"/>
      <c r="E55" s="8"/>
      <c r="F55" s="8"/>
      <c r="G55" s="8"/>
    </row>
    <row r="56" spans="1:7" ht="12.75">
      <c r="A56" t="s">
        <v>21</v>
      </c>
      <c r="B56" s="11" t="s">
        <v>25</v>
      </c>
      <c r="C56" s="8"/>
      <c r="D56" s="8"/>
      <c r="E56" s="8"/>
      <c r="F56" s="8"/>
      <c r="G56" s="8"/>
    </row>
    <row r="57" spans="1:7" ht="12.75">
      <c r="A57" t="s">
        <v>36</v>
      </c>
      <c r="B57" s="11" t="s">
        <v>37</v>
      </c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1:7" ht="13.5" thickBot="1">
      <c r="A59" s="2"/>
      <c r="B59" s="12"/>
      <c r="C59" s="12"/>
      <c r="D59" s="12"/>
      <c r="E59" s="12"/>
      <c r="F59" s="12"/>
      <c r="G59" s="12"/>
    </row>
    <row r="60" spans="1:7" ht="13.5" thickBot="1">
      <c r="A60" s="13" t="s">
        <v>38</v>
      </c>
      <c r="B60" s="14"/>
      <c r="C60" s="14"/>
      <c r="D60" s="14"/>
      <c r="E60" s="14"/>
      <c r="F60" s="14"/>
      <c r="G60" s="14"/>
    </row>
  </sheetData>
  <printOptions/>
  <pageMargins left="0.75" right="0.75" top="1" bottom="1" header="0" footer="0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Arce</dc:creator>
  <cp:keywords/>
  <dc:description/>
  <cp:lastModifiedBy>rolando tencio</cp:lastModifiedBy>
  <cp:lastPrinted>2006-08-31T16:57:52Z</cp:lastPrinted>
  <dcterms:created xsi:type="dcterms:W3CDTF">2002-03-03T13:38:06Z</dcterms:created>
  <dcterms:modified xsi:type="dcterms:W3CDTF">2006-11-20T18:56:35Z</dcterms:modified>
  <cp:category/>
  <cp:version/>
  <cp:contentType/>
  <cp:contentStatus/>
</cp:coreProperties>
</file>