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7755" windowHeight="5640" activeTab="3"/>
  </bookViews>
  <sheets>
    <sheet name="2007 a 2009" sheetId="1" r:id="rId1"/>
    <sheet name="2009" sheetId="2" r:id="rId2"/>
    <sheet name="acumulado" sheetId="3" r:id="rId3"/>
    <sheet name="estado actual feb 2010" sheetId="4" r:id="rId4"/>
    <sheet name="Hoja1" sheetId="5" r:id="rId5"/>
  </sheets>
  <definedNames>
    <definedName name="_xlnm._FilterDatabase" localSheetId="2" hidden="1">'acumulado'!$A$5:$L$39</definedName>
  </definedNames>
  <calcPr fullCalcOnLoad="1"/>
</workbook>
</file>

<file path=xl/comments1.xml><?xml version="1.0" encoding="utf-8"?>
<comments xmlns="http://schemas.openxmlformats.org/spreadsheetml/2006/main">
  <authors>
    <author>rolando tencio</author>
    <author>mag</author>
    <author>rolando tencio </author>
  </authors>
  <commentList>
    <comment ref="D19" authorId="0">
      <text>
        <r>
          <rPr>
            <b/>
            <sz val="12"/>
            <rFont val="Tahoma"/>
            <family val="2"/>
          </rPr>
          <t>dato estimado:</t>
        </r>
        <r>
          <rPr>
            <sz val="12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12"/>
            <rFont val="Tahoma"/>
            <family val="2"/>
          </rPr>
          <t>nuevo monto RBA, falta aprobacion en ucp. Monto aprobado originalmente: 28.504.800</t>
        </r>
        <r>
          <rPr>
            <sz val="12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0"/>
            <rFont val="Tahoma"/>
            <family val="2"/>
          </rPr>
          <t>se solicito ampliacion de rba, falta aprobacion de ucp</t>
        </r>
        <r>
          <rPr>
            <sz val="10"/>
            <rFont val="Tahoma"/>
            <family val="2"/>
          </rPr>
          <t xml:space="preserve">
</t>
        </r>
      </text>
    </comment>
    <comment ref="F19" authorId="1">
      <text>
        <r>
          <rPr>
            <b/>
            <sz val="12"/>
            <rFont val="Tahoma"/>
            <family val="2"/>
          </rPr>
          <t xml:space="preserve">proyecto de asistencia tecnica
</t>
        </r>
      </text>
    </comment>
    <comment ref="B57" authorId="2">
      <text>
        <r>
          <rPr>
            <b/>
            <sz val="11"/>
            <rFont val="Tahoma"/>
            <family val="2"/>
          </rPr>
          <t xml:space="preserve">coopedota: bpa, bpm
asoproa
aprocam
indigenas: falta convenio </t>
        </r>
        <r>
          <rPr>
            <sz val="11"/>
            <rFont val="Tahoma"/>
            <family val="2"/>
          </rPr>
          <t xml:space="preserve">
</t>
        </r>
      </text>
    </comment>
    <comment ref="F46" authorId="1">
      <text>
        <r>
          <rPr>
            <b/>
            <sz val="12"/>
            <rFont val="Tahoma"/>
            <family val="2"/>
          </rPr>
          <t>mag:
Monto aprobado en UCP</t>
        </r>
      </text>
    </comment>
    <comment ref="F47" authorId="1">
      <text>
        <r>
          <rPr>
            <b/>
            <sz val="9"/>
            <rFont val="Tahoma"/>
            <family val="2"/>
          </rPr>
          <t xml:space="preserve"> RBA individual 2.005.700</t>
        </r>
      </text>
    </comment>
    <comment ref="F48" authorId="1">
      <text>
        <r>
          <rPr>
            <b/>
            <sz val="9"/>
            <rFont val="Tahoma"/>
            <family val="2"/>
          </rPr>
          <t>mag:</t>
        </r>
        <r>
          <rPr>
            <sz val="9"/>
            <rFont val="Tahoma"/>
            <family val="2"/>
          </rPr>
          <t xml:space="preserve">
actualizar seguun UCP</t>
        </r>
      </text>
    </comment>
    <comment ref="F51" authorId="1">
      <text>
        <r>
          <rPr>
            <b/>
            <sz val="9"/>
            <rFont val="Tahoma"/>
            <family val="2"/>
          </rPr>
          <t>monto probable ya que tenia 300 mil que son insumos. Corroborar con roberto</t>
        </r>
        <r>
          <rPr>
            <sz val="9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mag:</t>
        </r>
        <r>
          <rPr>
            <sz val="9"/>
            <rFont val="Tahoma"/>
            <family val="2"/>
          </rPr>
          <t xml:space="preserve">
incluye 100 mill de atirro no pagado</t>
        </r>
      </text>
    </comment>
    <comment ref="F45" authorId="1">
      <text>
        <r>
          <rPr>
            <b/>
            <sz val="9"/>
            <rFont val="Tahoma"/>
            <family val="2"/>
          </rPr>
          <t>según resolucion UCP 059-2009</t>
        </r>
      </text>
    </comment>
    <comment ref="F28" authorId="1">
      <text>
        <r>
          <rPr>
            <b/>
            <sz val="9"/>
            <rFont val="Tahoma"/>
            <family val="2"/>
          </rPr>
          <t xml:space="preserve">según resolucion ucp 058-2009
</t>
        </r>
      </text>
    </comment>
  </commentList>
</comments>
</file>

<file path=xl/comments2.xml><?xml version="1.0" encoding="utf-8"?>
<comments xmlns="http://schemas.openxmlformats.org/spreadsheetml/2006/main">
  <authors>
    <author>mag</author>
  </authors>
  <commentList>
    <comment ref="F6" authorId="0">
      <text>
        <r>
          <rPr>
            <b/>
            <sz val="9"/>
            <rFont val="Tahoma"/>
            <family val="2"/>
          </rPr>
          <t xml:space="preserve">según resolucion ucp 058-2009
</t>
        </r>
      </text>
    </comment>
    <comment ref="F8" authorId="0">
      <text>
        <r>
          <rPr>
            <b/>
            <sz val="9"/>
            <rFont val="Tahoma"/>
            <family val="2"/>
          </rPr>
          <t>según resolucion UCP 059-2009</t>
        </r>
      </text>
    </comment>
    <comment ref="F9" authorId="0">
      <text>
        <r>
          <rPr>
            <b/>
            <sz val="12"/>
            <rFont val="Tahoma"/>
            <family val="2"/>
          </rPr>
          <t>mag:
Monto aprobado en UCP</t>
        </r>
      </text>
    </comment>
    <comment ref="F10" authorId="0">
      <text>
        <r>
          <rPr>
            <b/>
            <sz val="9"/>
            <rFont val="Tahoma"/>
            <family val="2"/>
          </rPr>
          <t xml:space="preserve"> RBA individual 2.005.700</t>
        </r>
      </text>
    </comment>
    <comment ref="F11" authorId="0">
      <text>
        <r>
          <rPr>
            <b/>
            <sz val="9"/>
            <rFont val="Tahoma"/>
            <family val="2"/>
          </rPr>
          <t>mag:</t>
        </r>
        <r>
          <rPr>
            <sz val="9"/>
            <rFont val="Tahoma"/>
            <family val="2"/>
          </rPr>
          <t xml:space="preserve">
actualizar seguun UCP</t>
        </r>
      </text>
    </comment>
    <comment ref="F14" authorId="0">
      <text>
        <r>
          <rPr>
            <b/>
            <sz val="9"/>
            <rFont val="Tahoma"/>
            <family val="2"/>
          </rPr>
          <t>monto probable ya que tenia 300 mil que son insumos. Corroborar con roberto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rolando tencio</author>
    <author>mag</author>
  </authors>
  <commentList>
    <comment ref="G6" authorId="0">
      <text>
        <r>
          <rPr>
            <b/>
            <sz val="10"/>
            <rFont val="Tahoma"/>
            <family val="2"/>
          </rPr>
          <t>se solicito ampliacion de rba, falta aprobacion de ucp</t>
        </r>
        <r>
          <rPr>
            <sz val="10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12"/>
            <rFont val="Tahoma"/>
            <family val="2"/>
          </rPr>
          <t>nuevo monto RBA, falta aprobacion en ucp. Monto aprobado originalmente: 28.504.800</t>
        </r>
        <r>
          <rPr>
            <sz val="12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12"/>
            <rFont val="Tahoma"/>
            <family val="2"/>
          </rPr>
          <t>dato estimado:</t>
        </r>
        <r>
          <rPr>
            <sz val="12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12"/>
            <rFont val="Tahoma"/>
            <family val="2"/>
          </rPr>
          <t xml:space="preserve">proyecto de asistencia tecnica
</t>
        </r>
      </text>
    </comment>
    <comment ref="G28" authorId="1">
      <text>
        <r>
          <rPr>
            <b/>
            <sz val="9"/>
            <rFont val="Tahoma"/>
            <family val="2"/>
          </rPr>
          <t xml:space="preserve">según resolucion ucp 058-2009
</t>
        </r>
      </text>
    </comment>
    <comment ref="G30" authorId="1">
      <text>
        <r>
          <rPr>
            <b/>
            <sz val="9"/>
            <rFont val="Tahoma"/>
            <family val="2"/>
          </rPr>
          <t>según resolucion UCP 059-2009</t>
        </r>
      </text>
    </comment>
    <comment ref="G31" authorId="1">
      <text>
        <r>
          <rPr>
            <b/>
            <sz val="12"/>
            <rFont val="Tahoma"/>
            <family val="2"/>
          </rPr>
          <t>mag:
Monto aprobado en UCP</t>
        </r>
      </text>
    </comment>
    <comment ref="G32" authorId="1">
      <text>
        <r>
          <rPr>
            <b/>
            <sz val="9"/>
            <rFont val="Tahoma"/>
            <family val="2"/>
          </rPr>
          <t xml:space="preserve"> RBA individual 2.005.700</t>
        </r>
      </text>
    </comment>
    <comment ref="G33" authorId="1">
      <text>
        <r>
          <rPr>
            <b/>
            <sz val="9"/>
            <rFont val="Tahoma"/>
            <family val="2"/>
          </rPr>
          <t>mag:</t>
        </r>
        <r>
          <rPr>
            <sz val="9"/>
            <rFont val="Tahoma"/>
            <family val="2"/>
          </rPr>
          <t xml:space="preserve">
actualizar seguun UCP</t>
        </r>
      </text>
    </comment>
    <comment ref="G36" authorId="1">
      <text>
        <r>
          <rPr>
            <b/>
            <sz val="9"/>
            <rFont val="Tahoma"/>
            <family val="2"/>
          </rPr>
          <t>monto probable ya que tenia 300 mil que son insumos. Corroborar con roberto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rolando tencio</author>
    <author>mag</author>
  </authors>
  <commentList>
    <comment ref="G6" authorId="0">
      <text>
        <r>
          <rPr>
            <b/>
            <sz val="10"/>
            <rFont val="Tahoma"/>
            <family val="2"/>
          </rPr>
          <t>se solicito ampliacion de rba, falta aprobacion de ucp</t>
        </r>
        <r>
          <rPr>
            <sz val="10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12"/>
            <rFont val="Tahoma"/>
            <family val="2"/>
          </rPr>
          <t>nuevo monto RBA, falta aprobacion en ucp. Monto aprobado originalmente: 28.504.800</t>
        </r>
        <r>
          <rPr>
            <sz val="12"/>
            <rFont val="Tahoma"/>
            <family val="2"/>
          </rPr>
          <t xml:space="preserve">
</t>
        </r>
      </text>
    </comment>
    <comment ref="G23" authorId="1">
      <text>
        <r>
          <rPr>
            <b/>
            <sz val="12"/>
            <rFont val="Tahoma"/>
            <family val="2"/>
          </rPr>
          <t>mag:
Monto aprobado en UCP</t>
        </r>
      </text>
    </comment>
    <comment ref="G24" authorId="1">
      <text>
        <r>
          <rPr>
            <b/>
            <sz val="9"/>
            <rFont val="Tahoma"/>
            <family val="2"/>
          </rPr>
          <t xml:space="preserve"> RBA individual 2.005.700</t>
        </r>
      </text>
    </comment>
    <comment ref="G27" authorId="1">
      <text>
        <r>
          <rPr>
            <b/>
            <sz val="9"/>
            <rFont val="Tahoma"/>
            <family val="2"/>
          </rPr>
          <t>monto probable ya que tenia 300 mil que son insumos. Corroborar con roberto</t>
        </r>
        <r>
          <rPr>
            <sz val="9"/>
            <rFont val="Tahoma"/>
            <family val="2"/>
          </rPr>
          <t xml:space="preserve">
</t>
        </r>
      </text>
    </comment>
    <comment ref="G29" authorId="1">
      <text>
        <r>
          <rPr>
            <b/>
            <sz val="9"/>
            <rFont val="Tahoma"/>
            <family val="2"/>
          </rPr>
          <t xml:space="preserve">según resolucion ucp 058-2009
</t>
        </r>
      </text>
    </comment>
    <comment ref="G30" authorId="1">
      <text>
        <r>
          <rPr>
            <b/>
            <sz val="9"/>
            <rFont val="Tahoma"/>
            <family val="2"/>
          </rPr>
          <t>según resolucion UCP 059-2009</t>
        </r>
      </text>
    </comment>
    <comment ref="G31" authorId="1">
      <text>
        <r>
          <rPr>
            <b/>
            <sz val="9"/>
            <rFont val="Tahoma"/>
            <family val="2"/>
          </rPr>
          <t>mag:</t>
        </r>
        <r>
          <rPr>
            <sz val="9"/>
            <rFont val="Tahoma"/>
            <family val="2"/>
          </rPr>
          <t xml:space="preserve">
actualizar seguun UCP</t>
        </r>
      </text>
    </comment>
    <comment ref="E39" authorId="0">
      <text>
        <r>
          <rPr>
            <b/>
            <sz val="12"/>
            <rFont val="Tahoma"/>
            <family val="2"/>
          </rPr>
          <t>dato estimado:</t>
        </r>
        <r>
          <rPr>
            <sz val="12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12"/>
            <rFont val="Tahoma"/>
            <family val="2"/>
          </rPr>
          <t xml:space="preserve">proyecto de asistencia tecnica
</t>
        </r>
      </text>
    </comment>
  </commentList>
</comments>
</file>

<file path=xl/sharedStrings.xml><?xml version="1.0" encoding="utf-8"?>
<sst xmlns="http://schemas.openxmlformats.org/spreadsheetml/2006/main" count="648" uniqueCount="204">
  <si>
    <t>Region Central Oriental.</t>
  </si>
  <si>
    <t>Nombre de proyecto</t>
  </si>
  <si>
    <t>Organización</t>
  </si>
  <si>
    <t>Estado actual</t>
  </si>
  <si>
    <t>Fuente financiamiento</t>
  </si>
  <si>
    <t>Producción, Beneficiado y Comercialización de Café Agro conservacionista en San Isidro de León Cortés</t>
  </si>
  <si>
    <t>Unión de Cafetaleros de San Isidro (UNDECAF S.A)</t>
  </si>
  <si>
    <t>Proyecto de mejoramiento industrial sostenible del beneficio de café y componente de asistencia técnica.</t>
  </si>
  <si>
    <t>Proyectos Componente I: Inversiones y asistencia tecnica,   PFPAS.</t>
  </si>
  <si>
    <t>Cooperativa de Caficultores de Llano Bonito de León Cortés  (COOPELLANOBONITO R.L.)</t>
  </si>
  <si>
    <t xml:space="preserve"> </t>
  </si>
  <si>
    <t>Producción de bio-fertilizantes y biocontraladores para la producción sostenible en Copey de Dota.</t>
  </si>
  <si>
    <t>Asoc. Finca Agropecuaria La Florida SA</t>
  </si>
  <si>
    <t>BNCR (¢28 mill), RBA (¢3,9 mill.)</t>
  </si>
  <si>
    <t>Aprobado en el  CRM el 27/02/08.</t>
  </si>
  <si>
    <t>Costo Total proyectos (colones)</t>
  </si>
  <si>
    <t>Beneficiado de Café y Comercialización a Pequeña Escala.</t>
  </si>
  <si>
    <t xml:space="preserve">Beneficiado De Café Sostenible </t>
  </si>
  <si>
    <t xml:space="preserve">Beneficiado de Café a Pequeña Escala con Normas Ambientales </t>
  </si>
  <si>
    <t xml:space="preserve">Beneficiado de Café  y Comercialización Bajo Un Enfoque Amigable Con El Ambiente </t>
  </si>
  <si>
    <t xml:space="preserve">Beneficiado de Café de Altura con Procesos Amigables con el Ambiente )     </t>
  </si>
  <si>
    <t>Beneficiadora Montes De Oro M y M S.A</t>
  </si>
  <si>
    <t>Beneficio Luvima Tarrazú  S.R.L</t>
  </si>
  <si>
    <t>Fondos propios y pfpas</t>
  </si>
  <si>
    <t>Aprobado CRM el 10/04/2008</t>
  </si>
  <si>
    <t xml:space="preserve"> Producción y Beneficiado de Café Tarrazú  Amigable con el Ambiente", Grupo:  GEODIJE S.A  (Microbeneficio el Carmen)</t>
  </si>
  <si>
    <t xml:space="preserve">Proyecto:  :”Producción y Beneficiado de Café Finos Bajo un Esquema Amigable con el Ambiente".  Organización:  La Pira  S.A  </t>
  </si>
  <si>
    <t xml:space="preserve">Beneficiado de Café Con Valor Agregado Ambiental, </t>
  </si>
  <si>
    <t xml:space="preserve">Sostenibilidad y trazabilidad en el beneficiado de café, </t>
  </si>
  <si>
    <t>Grupo:  GEODIJE S.A  (Microbeneficio el Carmen)</t>
  </si>
  <si>
    <t xml:space="preserve"> La Pira  S.A</t>
  </si>
  <si>
    <t>Microbeneficio La Lia, Tarrazú</t>
  </si>
  <si>
    <t>Asociación de productores de Café Sostenible de  Tarrazú</t>
  </si>
  <si>
    <t>Microbeneficio Cafetín de San Martín</t>
  </si>
  <si>
    <t>Beneficio Ecológico Puente Tarrazú  León Cortés S.A.</t>
  </si>
  <si>
    <t xml:space="preserve">Café de Altura La Angostura S.A </t>
  </si>
  <si>
    <t>TOTAL</t>
  </si>
  <si>
    <t>Coopedota RL</t>
  </si>
  <si>
    <t>ADI (Asociacion Indigena Chirripó)</t>
  </si>
  <si>
    <t>Proyecto de asistencia tecnica Fincas Integrales Organicas indigenas Chirripó</t>
  </si>
  <si>
    <t>Recursos propios, PFPAS, IMAS, MAG.</t>
  </si>
  <si>
    <t xml:space="preserve">Aporte Ambiental a traves de la producción de abono orgánico y árboles forestales.  </t>
  </si>
  <si>
    <t>CAC Tarrazú</t>
  </si>
  <si>
    <t>Recursos propios, PFPAS.</t>
  </si>
  <si>
    <t>Fondos propios, PFPAS</t>
  </si>
  <si>
    <t xml:space="preserve"> Proyecto  Aprovechamiento Integral de los Subprodcutos del  Beneficiado de café...  Organización:  Coopedota rl  (Incentivo de  RBA y asistencia tecnica)</t>
  </si>
  <si>
    <t>Monto incentivo solicitado a  PFPAS en colones</t>
  </si>
  <si>
    <t>Se firmó convenio de RBA y se giró incentivo según avance (¢3,930,709 )</t>
  </si>
  <si>
    <t>Se firmó convenio de RBA y se giró incentivo según avance (¢3,500,400)</t>
  </si>
  <si>
    <t>Se firmó convenio de RBA y se giró incentivo según avance (¢5,238,000)</t>
  </si>
  <si>
    <t>Se firmó convenio de RBA y se giró incentivo según avance (¢4,319,700)</t>
  </si>
  <si>
    <t>Se firmó convenio de RBA y se giró incentivo según avance (¢3,633,623)</t>
  </si>
  <si>
    <t>Se firmó convenio de RBA y se giró incentivo según avance (¢5,489,660)</t>
  </si>
  <si>
    <t>PFPAS , Recursos propios y BNCR</t>
  </si>
  <si>
    <t>PFPAS y  Recursos propios</t>
  </si>
  <si>
    <t>Beneficiado de Café ORGANICO  Y SOSTENIBLE en la región de Turrialba".(APOT)</t>
  </si>
  <si>
    <t>APOT (Asociación de Produstores Orgánicos de Turrialba)</t>
  </si>
  <si>
    <t>Se firmó convenio de RBA y se giró incentivo según avance (¢12,780,000 ), Se solicitó ampliacion a UCP.</t>
  </si>
  <si>
    <t>Microbeneficio Bajo del Rio SA.</t>
  </si>
  <si>
    <t xml:space="preserve">Microbeneficio Biocafé </t>
  </si>
  <si>
    <t xml:space="preserve">Micro beneficiado de Cafés  especiales Con Manejo Sostenible  </t>
  </si>
  <si>
    <t>Introducción y mejoras en tecnologías amigables con el ambiente en el microbeneficio de Bio Café Oro Tarrazú</t>
  </si>
  <si>
    <t>Agriatirro</t>
  </si>
  <si>
    <t>Agriatirro R.L. productora de progreso a base de azúcar de caña en sostenibilidad con el ambiente</t>
  </si>
  <si>
    <t>Numero de proyectos:</t>
  </si>
  <si>
    <t>Numero de  Has</t>
  </si>
  <si>
    <t>Grupo de Mujeres EPRONAT los Santos S.A</t>
  </si>
  <si>
    <t>Procesamiento de Plantas Medicinales Orgánicas</t>
  </si>
  <si>
    <t>solares</t>
  </si>
  <si>
    <t>Aprobado en CRM el 19 de febrero 2009.</t>
  </si>
  <si>
    <t>Asociación Proyectos Alternativos Para el    Desarrollo Social (PROAL)</t>
  </si>
  <si>
    <t>Mejoramiento al proceso agroindustrial a pequeña escala de productos elaborados con plantas medicinales bajo el concepto de producción orgánica.”</t>
  </si>
  <si>
    <t>Agricultura Orgánica Los Angeles CH.DU S.A</t>
  </si>
  <si>
    <t xml:space="preserve"> Micro beneficiado de Café   Orgánico a Pequeña Escala</t>
  </si>
  <si>
    <t>Aprobado en CRM el 20 de marzo 2009.</t>
  </si>
  <si>
    <t>Maticas de Altura Dota S.A</t>
  </si>
  <si>
    <t>Microbeneficiado de café de Altura de Dota</t>
  </si>
  <si>
    <t>Sintis Café   S.A</t>
  </si>
  <si>
    <t>Microbeneficiado  de Café de Altura del Valle de Dota</t>
  </si>
  <si>
    <t>Se firmó convenio de RBA y se giró incentivo según avance (¢10,148,629). Se solicitó ampliacion ,pero no se aprobó en  UCP.</t>
  </si>
  <si>
    <t>Se aprobo RBA y se giro monto de ¢2,557,500</t>
  </si>
  <si>
    <t>Se firmo convenio, se pago RBA de 3,947,850</t>
  </si>
  <si>
    <t>Se firmo convenio, se pago RBA de ¢ 9.783.468 , faltan obras.</t>
  </si>
  <si>
    <t>Aprobado en CRM el 3 de julio 2008. Esta en UCP. No se ha iniciado contratacion de AT.</t>
  </si>
  <si>
    <t>Aprobado en CRM el 3 de julio 2008. En proceso giro de 100% de recursos.</t>
  </si>
  <si>
    <t xml:space="preserve">Aprobado en CRM el 18 de setiembre del 2008. Se envio solicitud de pago parcial de ¢4.776.060  </t>
  </si>
  <si>
    <t>Aprobado en CRM el 04 diciembre del 2008. Se firmó convenio marzo 09.</t>
  </si>
  <si>
    <t>Actualizado el :  23 de marzo 2009</t>
  </si>
  <si>
    <t>Numero socios</t>
  </si>
  <si>
    <t>Numero de Proyectos</t>
  </si>
  <si>
    <t>Numero organizaciones</t>
  </si>
  <si>
    <t>Numero beneficiarios directos</t>
  </si>
  <si>
    <t>RCO:  Resúmen proyectos componente I.  (A Marzo 2009).</t>
  </si>
  <si>
    <t>Nota: Gran parte del incentivo RBA ya se giró a los productores.</t>
  </si>
  <si>
    <t>**** Los ultimos tres proeyctos no se ha firmado convenio</t>
  </si>
  <si>
    <t>RBA</t>
  </si>
  <si>
    <t>AT</t>
  </si>
  <si>
    <t>Producción sostenible de abono orgánico a partir de broza de café.</t>
  </si>
  <si>
    <t>Coopetarrazu</t>
  </si>
  <si>
    <t xml:space="preserve">Agrivid La Violeta </t>
  </si>
  <si>
    <t>Apicola Reina Tarrazu</t>
  </si>
  <si>
    <t>CAC Desamparados</t>
  </si>
  <si>
    <t>Propio con incentivo de pfpas</t>
  </si>
  <si>
    <t>Planta de compostaje de desechos sólidos orgánicos    producidos de las Ferias del Agricultor de      Desamparados; a establecer en la Villa Olímpica     José Figueres Ferrer. </t>
  </si>
  <si>
    <t>Producción Apícola Sostenible para la producción de Miel y sus Derivados Bajo el Principio de Innovación Tecnológica “.</t>
  </si>
  <si>
    <t xml:space="preserve">Producción sostenible, beneficiado            ecológico y comercialización de café. </t>
  </si>
  <si>
    <t>total a junio 2009</t>
  </si>
  <si>
    <t>AT aprobados crm</t>
  </si>
  <si>
    <t>AT no elecutados</t>
  </si>
  <si>
    <t>total aprobados crm (RBA)</t>
  </si>
  <si>
    <t>total aprobados crm rba y at</t>
  </si>
  <si>
    <t>rba no iniciado  ejhecucion</t>
  </si>
  <si>
    <t>Actividades</t>
  </si>
  <si>
    <t>Aprobado por CRM (1)</t>
  </si>
  <si>
    <t>(Nº proyectos)</t>
  </si>
  <si>
    <t>Con convenio firmado (2)</t>
  </si>
  <si>
    <t>No ejecutados</t>
  </si>
  <si>
    <t xml:space="preserve">Inicio de ejecución (4) </t>
  </si>
  <si>
    <t>Primer pago realizado (5)</t>
  </si>
  <si>
    <t>Proyectos concluidos (5)</t>
  </si>
  <si>
    <t xml:space="preserve">(Nº  proyectos) </t>
  </si>
  <si>
    <t xml:space="preserve">Observaciones </t>
  </si>
  <si>
    <t>Proyectos RBA  (7.1)</t>
  </si>
  <si>
    <t>Proyectos AT  (7.2)</t>
  </si>
  <si>
    <t>Demasiado tramite en UCP</t>
  </si>
  <si>
    <t>Proyectos RBA/ AT  (7.3 )</t>
  </si>
  <si>
    <t>Atención a la emergencia  (7.4)</t>
  </si>
  <si>
    <t>Fecha aprobacion CRM</t>
  </si>
  <si>
    <t>copia convenio</t>
  </si>
  <si>
    <t>si</t>
  </si>
  <si>
    <t>no</t>
  </si>
  <si>
    <t>Se aprobo cambio de presupuesto en CRM. Se debe enviar informe de verificacion..</t>
  </si>
  <si>
    <t>crm el 03 julio 2008.</t>
  </si>
  <si>
    <t>CRM 18 set 2008</t>
  </si>
  <si>
    <t>Se  giró incentivo según avance (¢2,449,150).Segunda visita monto: 4.663.800  , saldo 592.500 : monto girado: 7.112.950</t>
  </si>
  <si>
    <t>CRM 26 mayo 2009</t>
  </si>
  <si>
    <t>APROCAM</t>
  </si>
  <si>
    <t>COOPEUNION  RL</t>
  </si>
  <si>
    <t>Agrinversiones Avarcruz J y L</t>
  </si>
  <si>
    <t>aprobado CRM 27 abril 2009</t>
  </si>
  <si>
    <t>CRM 18 junio 2009</t>
  </si>
  <si>
    <t>Aprobado en CRM el 26 de mayo, aprobado en la UCP (12 jun09)</t>
  </si>
  <si>
    <t>Aprobado en CRM el 26 de mayo, aprobado en la UCP.(12 jun 09)</t>
  </si>
  <si>
    <t>Aprobado en CRM el 11 diciembre del 2008. Se firmó convenio febrero 2009. El BID no ha determinado cuanto se debe pagar de incentivo.</t>
  </si>
  <si>
    <t>Aprobado en CRM 27 de abril, aprobado en la UCP junio 2009.</t>
  </si>
  <si>
    <t>Aprobado en CRM el 26 de mayo, esta en la UCP. Aprobado en UCP 29 junio 2009</t>
  </si>
  <si>
    <t>Aprobado en CRM el 18 junio2009, esta en la UCP. Aprobado en UCP 29 junio 2009</t>
  </si>
  <si>
    <t>Aprobado en CRM el 18 junio, esta en la UCP. Aprobado en UCP 1a semana de  julio 2009</t>
  </si>
  <si>
    <t>Aprobado en CRM el 18 junio2009, esta en la UCP. Aprobado en UCP 29 junio 2009. Firman convenio antes de 31 julio .</t>
  </si>
  <si>
    <t xml:space="preserve">Mejoras tecnológicas en el beneficiado húmedo, en procura de la sostenibilidad ambiental
Mejoras tecnológicas en el beneficiado húmedo, en procura de la sostenibilidad ambiental
</t>
  </si>
  <si>
    <t>MICROBENEFICIADO DE CAFE ECOLOGICO LOS CERROS DE SAN CARLOS DE TARRAZÚ</t>
  </si>
  <si>
    <t xml:space="preserve">Incentivos organizacionales para la puesta en marcha de un Centro para la producción de Biocontroladores, e incentivos individuales para la producción de mora orgánica de forma sostenible a nivel de productores  </t>
  </si>
  <si>
    <t>7 proy</t>
  </si>
  <si>
    <t>Aprobados por CRM en abril, y mayo y junio 2009 (Firmaran convenio antes del 31 de julio 2009)</t>
  </si>
  <si>
    <t>monto rba</t>
  </si>
  <si>
    <t>rba mas at</t>
  </si>
  <si>
    <t>A junio del 2009 se han aprobado en CRM 34 proeyctos componente 1 Inversion y asistencia tencica, con un incentivo solicitado de RBA total de 471.522.106.  La mayor parte de estos proeyctos estan en ejecucion.</t>
  </si>
  <si>
    <t xml:space="preserve">Trayendo grandes impactos ambienmtales como reduccion uso de agua, disminucion de erosion, menor uso de leña, menor contaminacion de rios, mayor uso de abonos organicos, etc. </t>
  </si>
  <si>
    <t>El beneficio econoimico y social ha sdio mu grande tambien, increm,ntando ingresos, aumentadno empleo en la zona, mejorando mercadeo y comercializacion, aumentando precios de venta, aumentabndo competitividad.</t>
  </si>
  <si>
    <t>Informe I semestre</t>
  </si>
  <si>
    <t>Lista de Proyectos con RBA aprobados en el I Semestre 2009</t>
  </si>
  <si>
    <t>total a julio 2009</t>
  </si>
  <si>
    <t xml:space="preserve">Informe </t>
  </si>
  <si>
    <t>El beneficio economico y social ha sido mu grande tambien, incrementando ingresos, aumentando empleo en la zona, mejorando mercadeo y comercializacion, aumentando precios de venta, aumentabndo competitividad.</t>
  </si>
  <si>
    <t>A julio del 2009 se han aprobado en CRM 31 proyectos componente 1 Inversion y asistencia tencica, con un incentivo solicitado de RBA total de 471.522.106.  La mayor parte de estos proyectos estan en ejecucion.</t>
  </si>
  <si>
    <r>
      <t xml:space="preserve">El costo total de los proeyctos es de </t>
    </r>
    <r>
      <rPr>
        <b/>
        <sz val="10"/>
        <rFont val="Arial"/>
        <family val="2"/>
      </rPr>
      <t>¢2,590,473,282</t>
    </r>
  </si>
  <si>
    <t>has</t>
  </si>
  <si>
    <t>beneficiarios</t>
  </si>
  <si>
    <t>Se han beneficiado a 5.839 productores pequeños en forma directa (15.539 has).</t>
  </si>
  <si>
    <t>Actualizado el :  26 febrero 2010</t>
  </si>
  <si>
    <t>El 26/02/2010  se envio solicitud desembolso final por ¢899.000</t>
  </si>
  <si>
    <t>Concluyo proyecto se giró ¢4,319,700 (Falto un pequeño galeron broza)</t>
  </si>
  <si>
    <t xml:space="preserve"> Concluyo proyecto, se giró: 7.112.950</t>
  </si>
  <si>
    <t>El 26/02/2010  se envio solicitud segundo desembolso  por ¢34.667.666, les falto comprar una picadora de papel, para completar 100%.</t>
  </si>
  <si>
    <t>Por falta de financiamiento y problemas climaticos solo construyeron la parte humeda del microbeneficio. Recibieron ¢3,082,012.</t>
  </si>
  <si>
    <t>Se declaró desierto debido a falta de oferentes de servicios. Ya no se ejecutará.</t>
  </si>
  <si>
    <t>Concluido al 100%</t>
  </si>
  <si>
    <t>Por aspectos legales de la organización, el PFPAS no giro incentivos. El proyecto si se ejecutó al 100%.</t>
  </si>
  <si>
    <t>No se realizaron inversiones previstas por falta de financiamiento. Sin embargo el grupo ejecuta su proyecto.</t>
  </si>
  <si>
    <t>Se giro incentivo ¢4.776.060  . Les falta biodigestor para completar ¢5.6 millones de incentivo.  En la primera semana de marzo construyen biodigestor.</t>
  </si>
  <si>
    <t>Se han hecho 2 desembolsos que suman 39 millones, falta que PFPAS nos apruebe una modificacion para solicitar 5.1 millones restantes.</t>
  </si>
  <si>
    <t>El 26/02/2010  se envio solicitud primer desembolso  por 8 millones. La organización esta haciendo esfuerzo para concluir construccion en 15 dias y poder solicitar ultimo desembolso rba.</t>
  </si>
  <si>
    <t>Terminaran construccion 1a semana de marzo. Enviaremos informe el 8 de marzo a pfpas.</t>
  </si>
  <si>
    <t>El equipo esta comprado , viene en camino de Colombia. Puede estar listo segunda semana de marzo 2010.</t>
  </si>
  <si>
    <t>prestamo de INFOCOOP</t>
  </si>
  <si>
    <t>Municipalidad Desamparados y CAC Frailes</t>
  </si>
  <si>
    <t xml:space="preserve">El 26/02/2010  se envio solicitud desembolso final por ¢4.245.000  </t>
  </si>
  <si>
    <t>ASA</t>
  </si>
  <si>
    <t>Leon Cortes</t>
  </si>
  <si>
    <t>Turrialba</t>
  </si>
  <si>
    <t>Frailes</t>
  </si>
  <si>
    <t>Llano Grande</t>
  </si>
  <si>
    <t>Corralillo</t>
  </si>
  <si>
    <t>Lista de proyectos concluidos que  ya recibieron incentivo o se estan gestionando en PFPAS.</t>
  </si>
  <si>
    <t xml:space="preserve">total </t>
  </si>
  <si>
    <t>Por falta de financiamiento y problemas climaticos solo construyeron la parte humeda del microbeneficio. Recibieron ¢3,082,012. Muy difil que hagan area de secado.</t>
  </si>
  <si>
    <t>Se giro incentivo ¢4.776.060  . Les falta biodigestor para completar ¢5.6 millones de incentivo.  En la primera semana de marzo terminaran  biodigestor.</t>
  </si>
  <si>
    <t>No se realizaron inversiones previstas por falta de financiamiento. Sin embargo el grupo ejecuta su proyecto con sus recursos.</t>
  </si>
  <si>
    <t>Proyectos aprobados que no se ejecutaran por diversos problemas</t>
  </si>
  <si>
    <t>A 30 de junio del 2010.</t>
  </si>
  <si>
    <t>numero de proy</t>
  </si>
  <si>
    <t>Promedio</t>
  </si>
  <si>
    <t>27 organizaciones</t>
  </si>
  <si>
    <t>4 proy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</si>
</sst>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.000_);_(* \(#,##0.000\);_(* &quot;-&quot;??_);_(@_)"/>
    <numFmt numFmtId="171" formatCode="_(* #,##0.0000_);_(* \(#,##0.0000\);_(* &quot;-&quot;??_);_(@_)"/>
    <numFmt numFmtId="172" formatCode="&quot;₡&quot;#,##0"/>
    <numFmt numFmtId="173" formatCode="#,##0.00\ _€"/>
    <numFmt numFmtId="174" formatCode="[$$-2C0A]\ #,##0.00"/>
    <numFmt numFmtId="175" formatCode="&quot;₡&quot;#,##0.00"/>
    <numFmt numFmtId="176" formatCode="&quot;₡&quot;#,##0.0"/>
    <numFmt numFmtId="177" formatCode="mmm\-yyyy"/>
  </numFmts>
  <fonts count="10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b/>
      <sz val="10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60"/>
      <name val="Arial"/>
      <family val="2"/>
    </font>
    <font>
      <b/>
      <sz val="12"/>
      <color indexed="6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2"/>
      <color indexed="48"/>
      <name val="Times New Roman"/>
      <family val="1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5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9"/>
      <color theme="3"/>
      <name val="Arial"/>
      <family val="2"/>
    </font>
    <font>
      <sz val="10"/>
      <color theme="3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2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  <xf numFmtId="17" fontId="1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left" vertical="justify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justify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justify"/>
    </xf>
    <xf numFmtId="172" fontId="18" fillId="0" borderId="10" xfId="48" applyNumberFormat="1" applyFont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9" fillId="0" borderId="10" xfId="0" applyFont="1" applyFill="1" applyBorder="1" applyAlignment="1">
      <alignment horizontal="left" vertical="justify"/>
    </xf>
    <xf numFmtId="0" fontId="19" fillId="0" borderId="11" xfId="0" applyFont="1" applyFill="1" applyBorder="1" applyAlignment="1">
      <alignment horizontal="left" vertical="justify"/>
    </xf>
    <xf numFmtId="0" fontId="2" fillId="33" borderId="10" xfId="0" applyFont="1" applyFill="1" applyBorder="1" applyAlignment="1">
      <alignment horizontal="left" vertical="justify"/>
    </xf>
    <xf numFmtId="0" fontId="10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/>
    </xf>
    <xf numFmtId="172" fontId="9" fillId="33" borderId="10" xfId="48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center" vertical="justify"/>
    </xf>
    <xf numFmtId="172" fontId="13" fillId="0" borderId="0" xfId="48" applyNumberFormat="1" applyFont="1" applyBorder="1" applyAlignment="1">
      <alignment horizontal="center" vertical="top" wrapText="1"/>
    </xf>
    <xf numFmtId="9" fontId="13" fillId="0" borderId="0" xfId="54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justify"/>
    </xf>
    <xf numFmtId="172" fontId="21" fillId="0" borderId="10" xfId="48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justify"/>
    </xf>
    <xf numFmtId="0" fontId="22" fillId="0" borderId="10" xfId="0" applyFont="1" applyBorder="1" applyAlignment="1">
      <alignment horizontal="center"/>
    </xf>
    <xf numFmtId="172" fontId="23" fillId="0" borderId="10" xfId="48" applyNumberFormat="1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72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2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2" fontId="17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vertical="justify"/>
    </xf>
    <xf numFmtId="0" fontId="2" fillId="0" borderId="10" xfId="0" applyFont="1" applyBorder="1" applyAlignment="1">
      <alignment/>
    </xf>
    <xf numFmtId="165" fontId="2" fillId="0" borderId="10" xfId="48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48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vertical="justify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48" applyNumberFormat="1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6" fillId="0" borderId="13" xfId="0" applyFont="1" applyBorder="1" applyAlignment="1">
      <alignment horizontal="justify" vertical="top" wrapText="1"/>
    </xf>
    <xf numFmtId="0" fontId="26" fillId="0" borderId="14" xfId="0" applyFont="1" applyBorder="1" applyAlignment="1">
      <alignment horizontal="justify" vertical="top" wrapText="1"/>
    </xf>
    <xf numFmtId="0" fontId="27" fillId="33" borderId="15" xfId="0" applyFont="1" applyFill="1" applyBorder="1" applyAlignment="1">
      <alignment horizontal="justify" vertical="top" wrapText="1"/>
    </xf>
    <xf numFmtId="0" fontId="1" fillId="33" borderId="16" xfId="0" applyFont="1" applyFill="1" applyBorder="1" applyAlignment="1">
      <alignment vertical="top" wrapText="1"/>
    </xf>
    <xf numFmtId="0" fontId="27" fillId="33" borderId="16" xfId="0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vertical="top" wrapText="1"/>
    </xf>
    <xf numFmtId="0" fontId="27" fillId="33" borderId="13" xfId="0" applyFont="1" applyFill="1" applyBorder="1" applyAlignment="1">
      <alignment horizontal="justify" vertical="top" wrapText="1"/>
    </xf>
    <xf numFmtId="0" fontId="28" fillId="0" borderId="13" xfId="0" applyFont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justify"/>
    </xf>
    <xf numFmtId="0" fontId="30" fillId="0" borderId="10" xfId="0" applyFont="1" applyFill="1" applyBorder="1" applyAlignment="1">
      <alignment horizontal="center" vertical="justify"/>
    </xf>
    <xf numFmtId="0" fontId="30" fillId="0" borderId="10" xfId="0" applyFont="1" applyBorder="1" applyAlignment="1">
      <alignment horizontal="center"/>
    </xf>
    <xf numFmtId="172" fontId="31" fillId="0" borderId="10" xfId="48" applyNumberFormat="1" applyFont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justify"/>
    </xf>
    <xf numFmtId="0" fontId="32" fillId="0" borderId="10" xfId="0" applyFont="1" applyFill="1" applyBorder="1" applyAlignment="1">
      <alignment horizontal="left" vertical="justify"/>
    </xf>
    <xf numFmtId="0" fontId="33" fillId="0" borderId="10" xfId="0" applyFont="1" applyFill="1" applyBorder="1" applyAlignment="1">
      <alignment horizontal="center" vertical="justify"/>
    </xf>
    <xf numFmtId="0" fontId="33" fillId="0" borderId="10" xfId="0" applyFont="1" applyBorder="1" applyAlignment="1">
      <alignment horizontal="center"/>
    </xf>
    <xf numFmtId="172" fontId="34" fillId="0" borderId="10" xfId="48" applyNumberFormat="1" applyFont="1" applyBorder="1" applyAlignment="1">
      <alignment horizontal="center" vertical="top" wrapText="1"/>
    </xf>
    <xf numFmtId="0" fontId="32" fillId="0" borderId="11" xfId="0" applyFont="1" applyFill="1" applyBorder="1" applyAlignment="1">
      <alignment horizontal="left" vertical="justify"/>
    </xf>
    <xf numFmtId="0" fontId="35" fillId="0" borderId="10" xfId="0" applyFont="1" applyFill="1" applyBorder="1" applyAlignment="1">
      <alignment horizontal="left" vertical="justify" wrapText="1"/>
    </xf>
    <xf numFmtId="0" fontId="35" fillId="0" borderId="10" xfId="0" applyFont="1" applyFill="1" applyBorder="1" applyAlignment="1">
      <alignment horizontal="left" vertical="justify"/>
    </xf>
    <xf numFmtId="0" fontId="36" fillId="0" borderId="17" xfId="0" applyFont="1" applyFill="1" applyBorder="1" applyAlignment="1">
      <alignment horizontal="center" vertical="justify"/>
    </xf>
    <xf numFmtId="0" fontId="36" fillId="0" borderId="17" xfId="0" applyFont="1" applyBorder="1" applyAlignment="1">
      <alignment horizontal="center"/>
    </xf>
    <xf numFmtId="172" fontId="37" fillId="0" borderId="10" xfId="48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justify"/>
    </xf>
    <xf numFmtId="0" fontId="17" fillId="0" borderId="0" xfId="0" applyFont="1" applyFill="1" applyBorder="1" applyAlignment="1">
      <alignment horizontal="left" vertical="justify"/>
    </xf>
    <xf numFmtId="0" fontId="19" fillId="0" borderId="0" xfId="0" applyFont="1" applyFill="1" applyBorder="1" applyAlignment="1">
      <alignment horizontal="left" vertical="justify"/>
    </xf>
    <xf numFmtId="0" fontId="1" fillId="33" borderId="0" xfId="0" applyFont="1" applyFill="1" applyBorder="1" applyAlignment="1">
      <alignment horizontal="left" vertical="justify"/>
    </xf>
    <xf numFmtId="0" fontId="2" fillId="34" borderId="0" xfId="0" applyFont="1" applyFill="1" applyBorder="1" applyAlignment="1">
      <alignment horizontal="center" vertical="justify"/>
    </xf>
    <xf numFmtId="14" fontId="17" fillId="0" borderId="0" xfId="0" applyNumberFormat="1" applyFont="1" applyFill="1" applyBorder="1" applyAlignment="1">
      <alignment horizontal="center" vertical="justify"/>
    </xf>
    <xf numFmtId="14" fontId="17" fillId="0" borderId="10" xfId="0" applyNumberFormat="1" applyFont="1" applyFill="1" applyBorder="1" applyAlignment="1">
      <alignment horizontal="center" vertical="justify"/>
    </xf>
    <xf numFmtId="14" fontId="17" fillId="0" borderId="10" xfId="0" applyNumberFormat="1" applyFont="1" applyFill="1" applyBorder="1" applyAlignment="1">
      <alignment horizontal="left" vertical="justify"/>
    </xf>
    <xf numFmtId="0" fontId="0" fillId="0" borderId="10" xfId="0" applyFont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justify"/>
    </xf>
    <xf numFmtId="0" fontId="1" fillId="34" borderId="10" xfId="0" applyFont="1" applyFill="1" applyBorder="1" applyAlignment="1">
      <alignment horizontal="left" vertical="justify"/>
    </xf>
    <xf numFmtId="0" fontId="1" fillId="34" borderId="10" xfId="0" applyFont="1" applyFill="1" applyBorder="1" applyAlignment="1">
      <alignment horizontal="left" vertical="justify" wrapText="1"/>
    </xf>
    <xf numFmtId="0" fontId="2" fillId="0" borderId="18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5" fontId="86" fillId="0" borderId="10" xfId="48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vertical="justify"/>
    </xf>
    <xf numFmtId="14" fontId="40" fillId="0" borderId="10" xfId="0" applyNumberFormat="1" applyFont="1" applyFill="1" applyBorder="1" applyAlignment="1">
      <alignment horizontal="left" vertical="justify"/>
    </xf>
    <xf numFmtId="0" fontId="40" fillId="0" borderId="10" xfId="0" applyFont="1" applyFill="1" applyBorder="1" applyAlignment="1">
      <alignment horizontal="center" vertical="justify"/>
    </xf>
    <xf numFmtId="0" fontId="40" fillId="0" borderId="10" xfId="0" applyFont="1" applyBorder="1" applyAlignment="1">
      <alignment horizontal="center"/>
    </xf>
    <xf numFmtId="0" fontId="40" fillId="0" borderId="11" xfId="0" applyFont="1" applyFill="1" applyBorder="1" applyAlignment="1">
      <alignment horizontal="left" vertical="justify"/>
    </xf>
    <xf numFmtId="0" fontId="87" fillId="0" borderId="10" xfId="0" applyFont="1" applyFill="1" applyBorder="1" applyAlignment="1">
      <alignment horizontal="left" vertical="justify"/>
    </xf>
    <xf numFmtId="0" fontId="87" fillId="0" borderId="10" xfId="0" applyFont="1" applyFill="1" applyBorder="1" applyAlignment="1">
      <alignment horizontal="center" vertical="justify"/>
    </xf>
    <xf numFmtId="0" fontId="87" fillId="0" borderId="10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justify"/>
    </xf>
    <xf numFmtId="0" fontId="87" fillId="34" borderId="10" xfId="0" applyFont="1" applyFill="1" applyBorder="1" applyAlignment="1">
      <alignment horizontal="left" vertical="justify"/>
    </xf>
    <xf numFmtId="0" fontId="87" fillId="0" borderId="10" xfId="0" applyFont="1" applyBorder="1" applyAlignment="1">
      <alignment/>
    </xf>
    <xf numFmtId="165" fontId="87" fillId="0" borderId="10" xfId="48" applyNumberFormat="1" applyFont="1" applyBorder="1" applyAlignment="1">
      <alignment/>
    </xf>
    <xf numFmtId="0" fontId="87" fillId="34" borderId="10" xfId="0" applyFont="1" applyFill="1" applyBorder="1" applyAlignment="1">
      <alignment horizontal="center" vertical="justify"/>
    </xf>
    <xf numFmtId="0" fontId="87" fillId="0" borderId="10" xfId="0" applyFont="1" applyFill="1" applyBorder="1" applyAlignment="1">
      <alignment/>
    </xf>
    <xf numFmtId="165" fontId="87" fillId="0" borderId="10" xfId="48" applyNumberFormat="1" applyFont="1" applyFill="1" applyBorder="1" applyAlignment="1">
      <alignment/>
    </xf>
    <xf numFmtId="0" fontId="87" fillId="34" borderId="10" xfId="0" applyFont="1" applyFill="1" applyBorder="1" applyAlignment="1">
      <alignment horizontal="left" vertical="justify" wrapText="1"/>
    </xf>
    <xf numFmtId="0" fontId="88" fillId="33" borderId="10" xfId="0" applyFont="1" applyFill="1" applyBorder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/>
    </xf>
    <xf numFmtId="165" fontId="89" fillId="33" borderId="10" xfId="48" applyNumberFormat="1" applyFont="1" applyFill="1" applyBorder="1" applyAlignment="1">
      <alignment/>
    </xf>
    <xf numFmtId="0" fontId="90" fillId="33" borderId="10" xfId="0" applyFont="1" applyFill="1" applyBorder="1" applyAlignment="1">
      <alignment horizontal="center" vertical="justify"/>
    </xf>
    <xf numFmtId="0" fontId="91" fillId="0" borderId="0" xfId="0" applyFont="1" applyAlignment="1">
      <alignment/>
    </xf>
    <xf numFmtId="0" fontId="1" fillId="34" borderId="10" xfId="0" applyFont="1" applyFill="1" applyBorder="1" applyAlignment="1">
      <alignment horizontal="center" vertical="justify"/>
    </xf>
    <xf numFmtId="0" fontId="1" fillId="34" borderId="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/>
    </xf>
    <xf numFmtId="165" fontId="1" fillId="33" borderId="10" xfId="48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92" fillId="0" borderId="10" xfId="0" applyFont="1" applyFill="1" applyBorder="1" applyAlignment="1">
      <alignment horizontal="left" vertical="justify"/>
    </xf>
    <xf numFmtId="0" fontId="92" fillId="0" borderId="10" xfId="0" applyFont="1" applyFill="1" applyBorder="1" applyAlignment="1">
      <alignment horizontal="center" vertical="justify"/>
    </xf>
    <xf numFmtId="172" fontId="92" fillId="0" borderId="10" xfId="48" applyNumberFormat="1" applyFont="1" applyBorder="1" applyAlignment="1">
      <alignment horizontal="center" vertical="top" wrapText="1"/>
    </xf>
    <xf numFmtId="14" fontId="92" fillId="0" borderId="10" xfId="0" applyNumberFormat="1" applyFont="1" applyFill="1" applyBorder="1" applyAlignment="1">
      <alignment horizontal="center" vertical="justify"/>
    </xf>
    <xf numFmtId="0" fontId="92" fillId="0" borderId="10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justify" wrapText="1"/>
    </xf>
    <xf numFmtId="0" fontId="92" fillId="0" borderId="17" xfId="0" applyFont="1" applyFill="1" applyBorder="1" applyAlignment="1">
      <alignment horizontal="center" vertical="justify"/>
    </xf>
    <xf numFmtId="0" fontId="92" fillId="0" borderId="17" xfId="0" applyFont="1" applyBorder="1" applyAlignment="1">
      <alignment horizontal="center"/>
    </xf>
    <xf numFmtId="0" fontId="92" fillId="0" borderId="10" xfId="0" applyFont="1" applyFill="1" applyBorder="1" applyAlignment="1">
      <alignment vertical="top" wrapText="1"/>
    </xf>
    <xf numFmtId="0" fontId="92" fillId="0" borderId="10" xfId="0" applyFont="1" applyFill="1" applyBorder="1" applyAlignment="1">
      <alignment horizontal="center" vertical="top" wrapText="1"/>
    </xf>
    <xf numFmtId="0" fontId="93" fillId="0" borderId="10" xfId="0" applyFont="1" applyFill="1" applyBorder="1" applyAlignment="1">
      <alignment vertical="top" wrapText="1"/>
    </xf>
    <xf numFmtId="0" fontId="92" fillId="0" borderId="10" xfId="0" applyFont="1" applyBorder="1" applyAlignment="1">
      <alignment horizontal="justify" vertical="top" wrapText="1"/>
    </xf>
    <xf numFmtId="0" fontId="93" fillId="0" borderId="10" xfId="0" applyFont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left" vertical="justify"/>
    </xf>
    <xf numFmtId="14" fontId="92" fillId="0" borderId="10" xfId="0" applyNumberFormat="1" applyFont="1" applyFill="1" applyBorder="1" applyAlignment="1">
      <alignment horizontal="left" vertical="justify"/>
    </xf>
    <xf numFmtId="0" fontId="92" fillId="34" borderId="10" xfId="0" applyFont="1" applyFill="1" applyBorder="1" applyAlignment="1">
      <alignment horizontal="left" vertical="justify"/>
    </xf>
    <xf numFmtId="0" fontId="92" fillId="0" borderId="10" xfId="0" applyFont="1" applyBorder="1" applyAlignment="1">
      <alignment/>
    </xf>
    <xf numFmtId="165" fontId="92" fillId="0" borderId="10" xfId="48" applyNumberFormat="1" applyFont="1" applyBorder="1" applyAlignment="1">
      <alignment/>
    </xf>
    <xf numFmtId="0" fontId="92" fillId="34" borderId="10" xfId="0" applyFont="1" applyFill="1" applyBorder="1" applyAlignment="1">
      <alignment horizontal="center" vertical="justify"/>
    </xf>
    <xf numFmtId="0" fontId="92" fillId="0" borderId="10" xfId="0" applyFont="1" applyFill="1" applyBorder="1" applyAlignment="1">
      <alignment/>
    </xf>
    <xf numFmtId="165" fontId="92" fillId="0" borderId="10" xfId="48" applyNumberFormat="1" applyFont="1" applyFill="1" applyBorder="1" applyAlignment="1">
      <alignment/>
    </xf>
    <xf numFmtId="0" fontId="92" fillId="34" borderId="10" xfId="0" applyFont="1" applyFill="1" applyBorder="1" applyAlignment="1">
      <alignment horizontal="left" vertical="justify" wrapText="1"/>
    </xf>
    <xf numFmtId="0" fontId="94" fillId="0" borderId="10" xfId="0" applyFont="1" applyFill="1" applyBorder="1" applyAlignment="1">
      <alignment horizontal="left" vertical="justify"/>
    </xf>
    <xf numFmtId="0" fontId="94" fillId="0" borderId="10" xfId="0" applyFont="1" applyFill="1" applyBorder="1" applyAlignment="1">
      <alignment horizontal="center" vertical="justify"/>
    </xf>
    <xf numFmtId="0" fontId="94" fillId="0" borderId="10" xfId="0" applyFont="1" applyBorder="1" applyAlignment="1">
      <alignment horizontal="center"/>
    </xf>
    <xf numFmtId="172" fontId="94" fillId="0" borderId="10" xfId="48" applyNumberFormat="1" applyFont="1" applyBorder="1" applyAlignment="1">
      <alignment horizontal="center" vertical="top" wrapText="1"/>
    </xf>
    <xf numFmtId="0" fontId="94" fillId="0" borderId="11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justify"/>
    </xf>
    <xf numFmtId="172" fontId="1" fillId="0" borderId="10" xfId="48" applyNumberFormat="1" applyFont="1" applyBorder="1" applyAlignment="1">
      <alignment horizontal="center" vertical="top" wrapText="1"/>
    </xf>
    <xf numFmtId="0" fontId="95" fillId="0" borderId="10" xfId="0" applyFont="1" applyFill="1" applyBorder="1" applyAlignment="1">
      <alignment horizontal="left" vertical="justify"/>
    </xf>
    <xf numFmtId="0" fontId="95" fillId="0" borderId="10" xfId="0" applyFont="1" applyFill="1" applyBorder="1" applyAlignment="1">
      <alignment horizontal="center" vertical="justify"/>
    </xf>
    <xf numFmtId="0" fontId="95" fillId="0" borderId="10" xfId="0" applyFont="1" applyBorder="1" applyAlignment="1">
      <alignment horizontal="center"/>
    </xf>
    <xf numFmtId="172" fontId="95" fillId="0" borderId="10" xfId="48" applyNumberFormat="1" applyFont="1" applyBorder="1" applyAlignment="1">
      <alignment horizontal="center" vertical="top" wrapText="1"/>
    </xf>
    <xf numFmtId="0" fontId="95" fillId="0" borderId="11" xfId="0" applyFont="1" applyFill="1" applyBorder="1" applyAlignment="1">
      <alignment horizontal="left" vertical="justify"/>
    </xf>
    <xf numFmtId="0" fontId="95" fillId="34" borderId="10" xfId="0" applyFont="1" applyFill="1" applyBorder="1" applyAlignment="1">
      <alignment horizontal="center" vertical="justify"/>
    </xf>
    <xf numFmtId="0" fontId="95" fillId="34" borderId="10" xfId="0" applyFont="1" applyFill="1" applyBorder="1" applyAlignment="1">
      <alignment horizontal="left" vertical="justify"/>
    </xf>
    <xf numFmtId="0" fontId="95" fillId="0" borderId="10" xfId="0" applyFont="1" applyBorder="1" applyAlignment="1">
      <alignment/>
    </xf>
    <xf numFmtId="0" fontId="95" fillId="0" borderId="10" xfId="0" applyFont="1" applyFill="1" applyBorder="1" applyAlignment="1">
      <alignment/>
    </xf>
    <xf numFmtId="165" fontId="95" fillId="0" borderId="10" xfId="48" applyNumberFormat="1" applyFont="1" applyBorder="1" applyAlignment="1">
      <alignment/>
    </xf>
    <xf numFmtId="165" fontId="95" fillId="0" borderId="10" xfId="48" applyNumberFormat="1" applyFont="1" applyFill="1" applyBorder="1" applyAlignment="1">
      <alignment/>
    </xf>
    <xf numFmtId="0" fontId="95" fillId="34" borderId="10" xfId="0" applyFont="1" applyFill="1" applyBorder="1" applyAlignment="1">
      <alignment horizontal="left" vertical="justify" wrapText="1"/>
    </xf>
    <xf numFmtId="0" fontId="88" fillId="0" borderId="10" xfId="0" applyFont="1" applyBorder="1" applyAlignment="1">
      <alignment/>
    </xf>
    <xf numFmtId="0" fontId="95" fillId="0" borderId="10" xfId="0" applyFont="1" applyBorder="1" applyAlignment="1">
      <alignment horizontal="justify" vertical="top" wrapText="1"/>
    </xf>
    <xf numFmtId="0" fontId="95" fillId="0" borderId="10" xfId="0" applyFont="1" applyFill="1" applyBorder="1" applyAlignment="1">
      <alignment horizontal="center" vertical="top" wrapText="1"/>
    </xf>
    <xf numFmtId="0" fontId="95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/>
    </xf>
    <xf numFmtId="0" fontId="98" fillId="0" borderId="10" xfId="0" applyFont="1" applyBorder="1" applyAlignment="1">
      <alignment/>
    </xf>
    <xf numFmtId="0" fontId="99" fillId="0" borderId="0" xfId="0" applyFont="1" applyFill="1" applyBorder="1" applyAlignment="1">
      <alignment/>
    </xf>
    <xf numFmtId="0" fontId="90" fillId="0" borderId="10" xfId="0" applyFont="1" applyFill="1" applyBorder="1" applyAlignment="1">
      <alignment horizontal="left" vertical="justify"/>
    </xf>
    <xf numFmtId="0" fontId="90" fillId="0" borderId="10" xfId="0" applyFont="1" applyFill="1" applyBorder="1" applyAlignment="1">
      <alignment horizontal="center" vertical="justify"/>
    </xf>
    <xf numFmtId="0" fontId="90" fillId="0" borderId="10" xfId="0" applyFont="1" applyBorder="1" applyAlignment="1">
      <alignment horizontal="center"/>
    </xf>
    <xf numFmtId="172" fontId="90" fillId="0" borderId="10" xfId="48" applyNumberFormat="1" applyFont="1" applyBorder="1" applyAlignment="1">
      <alignment horizontal="center" vertical="top" wrapText="1"/>
    </xf>
    <xf numFmtId="0" fontId="90" fillId="0" borderId="11" xfId="0" applyFont="1" applyFill="1" applyBorder="1" applyAlignment="1">
      <alignment horizontal="left" vertical="justify"/>
    </xf>
    <xf numFmtId="0" fontId="10" fillId="0" borderId="17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5" fontId="1" fillId="35" borderId="10" xfId="48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justify" vertical="top" wrapText="1"/>
    </xf>
    <xf numFmtId="0" fontId="27" fillId="33" borderId="20" xfId="0" applyFont="1" applyFill="1" applyBorder="1" applyAlignment="1">
      <alignment horizontal="justify" vertical="top" wrapText="1"/>
    </xf>
    <xf numFmtId="0" fontId="27" fillId="33" borderId="14" xfId="0" applyFont="1" applyFill="1" applyBorder="1" applyAlignment="1">
      <alignment horizontal="justify" vertical="top" wrapText="1"/>
    </xf>
    <xf numFmtId="165" fontId="68" fillId="0" borderId="10" xfId="48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="93" zoomScaleNormal="93" workbookViewId="0" topLeftCell="A1">
      <selection activeCell="B27" sqref="B27"/>
    </sheetView>
  </sheetViews>
  <sheetFormatPr defaultColWidth="11.421875" defaultRowHeight="12.75"/>
  <cols>
    <col min="1" max="1" width="37.140625" style="0" customWidth="1"/>
    <col min="2" max="2" width="26.28125" style="0" customWidth="1"/>
    <col min="4" max="4" width="11.00390625" style="0" customWidth="1"/>
    <col min="5" max="5" width="19.28125" style="0" customWidth="1"/>
    <col min="6" max="6" width="18.421875" style="0" customWidth="1"/>
    <col min="7" max="7" width="27.140625" style="0" customWidth="1"/>
    <col min="8" max="10" width="19.57421875" style="0" customWidth="1"/>
    <col min="11" max="11" width="15.8515625" style="0" customWidth="1"/>
  </cols>
  <sheetData>
    <row r="1" ht="12.75">
      <c r="A1" s="1" t="s">
        <v>10</v>
      </c>
    </row>
    <row r="2" ht="15.75">
      <c r="A2" s="2" t="s">
        <v>8</v>
      </c>
    </row>
    <row r="3" spans="1:4" ht="15.75">
      <c r="A3" s="2" t="s">
        <v>0</v>
      </c>
      <c r="D3" s="13" t="s">
        <v>10</v>
      </c>
    </row>
    <row r="4" ht="12.75">
      <c r="A4" s="9" t="s">
        <v>87</v>
      </c>
    </row>
    <row r="5" spans="1:10" ht="43.5" customHeight="1">
      <c r="A5" s="3" t="s">
        <v>1</v>
      </c>
      <c r="B5" s="3" t="s">
        <v>2</v>
      </c>
      <c r="C5" s="3" t="s">
        <v>65</v>
      </c>
      <c r="D5" s="3" t="s">
        <v>88</v>
      </c>
      <c r="E5" s="3" t="s">
        <v>15</v>
      </c>
      <c r="F5" s="3" t="s">
        <v>46</v>
      </c>
      <c r="G5" s="3" t="s">
        <v>3</v>
      </c>
      <c r="H5" s="3" t="s">
        <v>4</v>
      </c>
      <c r="I5" s="3" t="s">
        <v>127</v>
      </c>
      <c r="J5" s="3" t="s">
        <v>128</v>
      </c>
    </row>
    <row r="6" spans="1:11" ht="77.25" customHeight="1">
      <c r="A6" s="14" t="s">
        <v>5</v>
      </c>
      <c r="B6" s="14" t="s">
        <v>6</v>
      </c>
      <c r="C6" s="31">
        <v>50</v>
      </c>
      <c r="D6" s="31">
        <v>23</v>
      </c>
      <c r="E6" s="32">
        <v>155000000</v>
      </c>
      <c r="F6" s="32">
        <v>20078029.2</v>
      </c>
      <c r="G6" s="14" t="s">
        <v>79</v>
      </c>
      <c r="H6" s="14" t="s">
        <v>53</v>
      </c>
      <c r="I6" s="91">
        <v>39317</v>
      </c>
      <c r="J6" s="91" t="s">
        <v>129</v>
      </c>
      <c r="K6">
        <v>10.1</v>
      </c>
    </row>
    <row r="7" spans="1:11" ht="63.75" customHeight="1">
      <c r="A7" s="14" t="s">
        <v>7</v>
      </c>
      <c r="B7" s="14" t="s">
        <v>9</v>
      </c>
      <c r="C7" s="31">
        <v>1000</v>
      </c>
      <c r="D7" s="33">
        <v>500</v>
      </c>
      <c r="E7" s="32">
        <v>208880000</v>
      </c>
      <c r="F7" s="32">
        <v>47554800</v>
      </c>
      <c r="G7" s="14" t="s">
        <v>57</v>
      </c>
      <c r="H7" s="14" t="s">
        <v>54</v>
      </c>
      <c r="I7" s="91">
        <v>39317</v>
      </c>
      <c r="J7" s="91" t="s">
        <v>129</v>
      </c>
      <c r="K7" s="13">
        <v>12.7</v>
      </c>
    </row>
    <row r="8" spans="1:11" ht="42" customHeight="1">
      <c r="A8" s="79" t="s">
        <v>11</v>
      </c>
      <c r="B8" s="80" t="s">
        <v>12</v>
      </c>
      <c r="C8" s="81">
        <v>6</v>
      </c>
      <c r="D8" s="82">
        <v>9</v>
      </c>
      <c r="E8" s="83">
        <f>54159*500</f>
        <v>27079500</v>
      </c>
      <c r="F8" s="83">
        <v>3930709.05</v>
      </c>
      <c r="G8" s="80" t="s">
        <v>47</v>
      </c>
      <c r="H8" s="14" t="s">
        <v>13</v>
      </c>
      <c r="I8" s="91">
        <v>39491</v>
      </c>
      <c r="J8" s="91"/>
      <c r="K8">
        <v>3.9</v>
      </c>
    </row>
    <row r="9" spans="1:11" ht="48.75" customHeight="1">
      <c r="A9" s="19" t="s">
        <v>16</v>
      </c>
      <c r="B9" s="14" t="s">
        <v>31</v>
      </c>
      <c r="C9" s="31">
        <v>29</v>
      </c>
      <c r="D9" s="34">
        <v>4</v>
      </c>
      <c r="E9" s="32">
        <v>78104400</v>
      </c>
      <c r="F9" s="32">
        <v>4400000</v>
      </c>
      <c r="G9" s="14" t="s">
        <v>48</v>
      </c>
      <c r="H9" s="14" t="s">
        <v>23</v>
      </c>
      <c r="I9" s="91">
        <v>39491</v>
      </c>
      <c r="J9" s="94"/>
      <c r="K9">
        <v>3.5</v>
      </c>
    </row>
    <row r="10" spans="1:11" ht="48.75" customHeight="1">
      <c r="A10" s="19" t="s">
        <v>17</v>
      </c>
      <c r="B10" s="14" t="s">
        <v>32</v>
      </c>
      <c r="C10" s="31">
        <v>73</v>
      </c>
      <c r="D10" s="34">
        <v>15</v>
      </c>
      <c r="E10" s="32">
        <v>37559000</v>
      </c>
      <c r="F10" s="32">
        <v>6922200</v>
      </c>
      <c r="G10" s="14" t="s">
        <v>49</v>
      </c>
      <c r="H10" s="14" t="s">
        <v>23</v>
      </c>
      <c r="I10" s="91">
        <v>39491</v>
      </c>
      <c r="J10" s="94" t="s">
        <v>130</v>
      </c>
      <c r="K10">
        <v>5.2</v>
      </c>
    </row>
    <row r="11" spans="1:11" ht="37.5" customHeight="1">
      <c r="A11" s="19" t="s">
        <v>18</v>
      </c>
      <c r="B11" s="14" t="s">
        <v>33</v>
      </c>
      <c r="C11" s="31">
        <v>28</v>
      </c>
      <c r="D11" s="34">
        <v>4</v>
      </c>
      <c r="E11" s="32">
        <v>11250000</v>
      </c>
      <c r="F11" s="32">
        <v>2557500</v>
      </c>
      <c r="G11" s="14" t="s">
        <v>80</v>
      </c>
      <c r="H11" s="14" t="s">
        <v>23</v>
      </c>
      <c r="I11" s="91">
        <v>39491</v>
      </c>
      <c r="J11" s="94" t="s">
        <v>130</v>
      </c>
      <c r="K11">
        <v>2.5</v>
      </c>
    </row>
    <row r="12" spans="1:11" ht="39" customHeight="1">
      <c r="A12" s="19" t="s">
        <v>19</v>
      </c>
      <c r="B12" s="14" t="s">
        <v>34</v>
      </c>
      <c r="C12" s="31">
        <v>71</v>
      </c>
      <c r="D12" s="34">
        <v>6</v>
      </c>
      <c r="E12" s="32">
        <v>50767350</v>
      </c>
      <c r="F12" s="32">
        <v>4619700</v>
      </c>
      <c r="G12" s="14" t="s">
        <v>50</v>
      </c>
      <c r="H12" s="14" t="s">
        <v>23</v>
      </c>
      <c r="I12" s="91">
        <v>39491</v>
      </c>
      <c r="J12" s="94"/>
      <c r="K12">
        <v>4.3</v>
      </c>
    </row>
    <row r="13" spans="1:11" ht="47.25" customHeight="1">
      <c r="A13" s="19" t="s">
        <v>20</v>
      </c>
      <c r="B13" s="14" t="s">
        <v>35</v>
      </c>
      <c r="C13" s="31">
        <v>14</v>
      </c>
      <c r="D13" s="34">
        <v>4</v>
      </c>
      <c r="E13" s="32">
        <v>53527079</v>
      </c>
      <c r="F13" s="32">
        <v>4400000</v>
      </c>
      <c r="G13" s="14" t="s">
        <v>51</v>
      </c>
      <c r="H13" s="14" t="s">
        <v>23</v>
      </c>
      <c r="I13" s="91">
        <v>39491</v>
      </c>
      <c r="J13" s="94"/>
      <c r="K13">
        <v>3.6</v>
      </c>
    </row>
    <row r="14" spans="1:11" ht="46.5" customHeight="1">
      <c r="A14" s="19" t="s">
        <v>27</v>
      </c>
      <c r="B14" s="14" t="s">
        <v>21</v>
      </c>
      <c r="C14" s="31">
        <v>13</v>
      </c>
      <c r="D14" s="34">
        <v>5</v>
      </c>
      <c r="E14" s="32">
        <v>81811088</v>
      </c>
      <c r="F14" s="32">
        <v>5489660</v>
      </c>
      <c r="G14" s="14" t="s">
        <v>52</v>
      </c>
      <c r="H14" s="14" t="s">
        <v>23</v>
      </c>
      <c r="I14" s="6" t="s">
        <v>14</v>
      </c>
      <c r="J14" s="86"/>
      <c r="K14">
        <v>5.4</v>
      </c>
    </row>
    <row r="15" spans="1:11" ht="84" customHeight="1">
      <c r="A15" s="19" t="s">
        <v>28</v>
      </c>
      <c r="B15" s="14" t="s">
        <v>22</v>
      </c>
      <c r="C15" s="31">
        <v>60</v>
      </c>
      <c r="D15" s="34">
        <v>12</v>
      </c>
      <c r="E15" s="32">
        <v>29139500</v>
      </c>
      <c r="F15" s="32">
        <v>7605450</v>
      </c>
      <c r="G15" s="14" t="s">
        <v>134</v>
      </c>
      <c r="H15" s="14" t="s">
        <v>23</v>
      </c>
      <c r="I15" s="6" t="s">
        <v>14</v>
      </c>
      <c r="J15" s="86">
        <f>2449150+4663800</f>
        <v>7112950</v>
      </c>
      <c r="K15">
        <v>2.4</v>
      </c>
    </row>
    <row r="16" spans="1:10" ht="66" customHeight="1">
      <c r="A16" s="20" t="s">
        <v>25</v>
      </c>
      <c r="B16" s="14" t="s">
        <v>29</v>
      </c>
      <c r="C16" s="31">
        <v>25</v>
      </c>
      <c r="D16" s="34">
        <v>7</v>
      </c>
      <c r="E16" s="32">
        <v>81811088</v>
      </c>
      <c r="F16" s="32">
        <v>5524800</v>
      </c>
      <c r="G16" s="16" t="s">
        <v>131</v>
      </c>
      <c r="H16" s="14" t="s">
        <v>23</v>
      </c>
      <c r="I16" s="7" t="s">
        <v>24</v>
      </c>
      <c r="J16" s="86"/>
    </row>
    <row r="17" spans="1:11" ht="61.5" customHeight="1">
      <c r="A17" s="20" t="s">
        <v>26</v>
      </c>
      <c r="B17" s="14" t="s">
        <v>30</v>
      </c>
      <c r="C17" s="31">
        <v>21</v>
      </c>
      <c r="D17" s="34">
        <v>5</v>
      </c>
      <c r="E17" s="32">
        <v>20989500</v>
      </c>
      <c r="F17" s="32">
        <v>3947850</v>
      </c>
      <c r="G17" s="16" t="s">
        <v>81</v>
      </c>
      <c r="H17" s="14" t="s">
        <v>23</v>
      </c>
      <c r="I17" s="93" t="s">
        <v>24</v>
      </c>
      <c r="J17" s="90"/>
      <c r="K17">
        <v>3.9</v>
      </c>
    </row>
    <row r="18" spans="1:11" ht="61.5" customHeight="1">
      <c r="A18" s="20" t="s">
        <v>45</v>
      </c>
      <c r="B18" s="14" t="s">
        <v>37</v>
      </c>
      <c r="C18" s="31">
        <v>1500</v>
      </c>
      <c r="D18" s="34">
        <v>784</v>
      </c>
      <c r="E18" s="32">
        <v>314148259.59279305</v>
      </c>
      <c r="F18" s="32">
        <f>46251134.5872954+8500000</f>
        <v>54751134.5872954</v>
      </c>
      <c r="G18" s="16" t="s">
        <v>82</v>
      </c>
      <c r="H18" s="14" t="s">
        <v>44</v>
      </c>
      <c r="I18" s="93" t="s">
        <v>24</v>
      </c>
      <c r="J18" s="86"/>
      <c r="K18">
        <v>9.7</v>
      </c>
    </row>
    <row r="19" spans="1:10" ht="75" customHeight="1">
      <c r="A19" s="21" t="s">
        <v>39</v>
      </c>
      <c r="B19" s="21" t="s">
        <v>38</v>
      </c>
      <c r="C19" s="35">
        <v>20</v>
      </c>
      <c r="D19" s="36">
        <v>50</v>
      </c>
      <c r="E19" s="37">
        <v>15000000</v>
      </c>
      <c r="F19" s="37">
        <f>2300*497*7</f>
        <v>8001700</v>
      </c>
      <c r="G19" s="22" t="s">
        <v>83</v>
      </c>
      <c r="H19" s="21" t="s">
        <v>40</v>
      </c>
      <c r="I19" s="21" t="s">
        <v>132</v>
      </c>
      <c r="J19" s="87"/>
    </row>
    <row r="20" spans="1:10" ht="60" customHeight="1">
      <c r="A20" s="14" t="s">
        <v>41</v>
      </c>
      <c r="B20" s="14" t="s">
        <v>42</v>
      </c>
      <c r="C20" s="31">
        <v>385</v>
      </c>
      <c r="D20" s="33">
        <v>110</v>
      </c>
      <c r="E20" s="32">
        <v>23592500</v>
      </c>
      <c r="F20" s="32">
        <v>6705750</v>
      </c>
      <c r="G20" s="17" t="s">
        <v>84</v>
      </c>
      <c r="H20" s="14" t="s">
        <v>43</v>
      </c>
      <c r="I20" s="21" t="s">
        <v>132</v>
      </c>
      <c r="J20" s="86"/>
    </row>
    <row r="21" spans="1:11" ht="78.75" customHeight="1">
      <c r="A21" s="14" t="s">
        <v>55</v>
      </c>
      <c r="B21" s="14" t="s">
        <v>56</v>
      </c>
      <c r="C21" s="31">
        <v>100</v>
      </c>
      <c r="D21" s="33">
        <v>150</v>
      </c>
      <c r="E21" s="32">
        <v>36809704</v>
      </c>
      <c r="F21" s="32">
        <v>5694060</v>
      </c>
      <c r="G21" s="17" t="s">
        <v>85</v>
      </c>
      <c r="H21" s="14" t="s">
        <v>43</v>
      </c>
      <c r="I21" s="14" t="s">
        <v>133</v>
      </c>
      <c r="J21" s="86"/>
      <c r="K21">
        <v>4.7</v>
      </c>
    </row>
    <row r="22" spans="1:10" ht="58.5" customHeight="1">
      <c r="A22" s="14" t="s">
        <v>60</v>
      </c>
      <c r="B22" s="14" t="s">
        <v>58</v>
      </c>
      <c r="C22" s="31">
        <v>15</v>
      </c>
      <c r="D22" s="33">
        <v>5</v>
      </c>
      <c r="E22" s="32">
        <v>82610225</v>
      </c>
      <c r="F22" s="32">
        <v>17145068</v>
      </c>
      <c r="G22" s="17" t="s">
        <v>86</v>
      </c>
      <c r="H22" s="14" t="s">
        <v>43</v>
      </c>
      <c r="I22" s="14" t="str">
        <f>G22</f>
        <v>Aprobado en CRM el 04 diciembre del 2008. Se firmó convenio marzo 09.</v>
      </c>
      <c r="J22" s="86"/>
    </row>
    <row r="23" spans="1:10" ht="57.75" customHeight="1">
      <c r="A23" s="14" t="s">
        <v>61</v>
      </c>
      <c r="B23" s="14" t="s">
        <v>59</v>
      </c>
      <c r="C23" s="31">
        <v>25</v>
      </c>
      <c r="D23" s="33">
        <v>4</v>
      </c>
      <c r="E23" s="32">
        <v>14401500</v>
      </c>
      <c r="F23" s="32">
        <v>3945450</v>
      </c>
      <c r="G23" s="17" t="s">
        <v>86</v>
      </c>
      <c r="H23" s="14" t="s">
        <v>43</v>
      </c>
      <c r="I23" s="92">
        <v>39786</v>
      </c>
      <c r="J23" s="86"/>
    </row>
    <row r="24" spans="1:10" ht="87.75" customHeight="1">
      <c r="A24" s="74" t="s">
        <v>63</v>
      </c>
      <c r="B24" s="74" t="s">
        <v>62</v>
      </c>
      <c r="C24" s="75">
        <v>3500</v>
      </c>
      <c r="D24" s="76">
        <v>771</v>
      </c>
      <c r="E24" s="77">
        <v>374300203</v>
      </c>
      <c r="F24" s="32">
        <v>104404836.189</v>
      </c>
      <c r="G24" s="78" t="s">
        <v>143</v>
      </c>
      <c r="H24" s="14" t="s">
        <v>43</v>
      </c>
      <c r="I24" s="92">
        <v>39793</v>
      </c>
      <c r="J24" s="86"/>
    </row>
    <row r="25" spans="1:10" ht="30" customHeight="1">
      <c r="A25" s="69" t="s">
        <v>67</v>
      </c>
      <c r="B25" s="69" t="s">
        <v>66</v>
      </c>
      <c r="C25" s="70" t="s">
        <v>68</v>
      </c>
      <c r="D25" s="71">
        <v>7</v>
      </c>
      <c r="E25" s="72">
        <v>3815325</v>
      </c>
      <c r="F25" s="72">
        <v>684300</v>
      </c>
      <c r="G25" s="73" t="s">
        <v>69</v>
      </c>
      <c r="H25" s="14" t="s">
        <v>43</v>
      </c>
      <c r="I25" s="92">
        <v>39863</v>
      </c>
      <c r="J25" s="86"/>
    </row>
    <row r="26" spans="1:10" ht="66.75" customHeight="1">
      <c r="A26" s="69" t="s">
        <v>71</v>
      </c>
      <c r="B26" s="69" t="s">
        <v>70</v>
      </c>
      <c r="C26" s="70" t="s">
        <v>68</v>
      </c>
      <c r="D26" s="71">
        <v>12</v>
      </c>
      <c r="E26" s="72">
        <v>3694194</v>
      </c>
      <c r="F26" s="72">
        <v>736800</v>
      </c>
      <c r="G26" s="73" t="s">
        <v>69</v>
      </c>
      <c r="H26" s="14" t="s">
        <v>43</v>
      </c>
      <c r="I26" s="92">
        <v>39863</v>
      </c>
      <c r="J26" s="86"/>
    </row>
    <row r="27" spans="1:10" ht="31.5" customHeight="1">
      <c r="A27" s="14" t="s">
        <v>73</v>
      </c>
      <c r="B27" s="14" t="s">
        <v>72</v>
      </c>
      <c r="C27" s="31">
        <v>10</v>
      </c>
      <c r="D27" s="33">
        <v>5</v>
      </c>
      <c r="E27" s="32">
        <v>15820000</v>
      </c>
      <c r="F27" s="32">
        <v>3855000</v>
      </c>
      <c r="G27" s="17" t="s">
        <v>74</v>
      </c>
      <c r="H27" s="14" t="s">
        <v>43</v>
      </c>
      <c r="I27" s="92">
        <v>39892</v>
      </c>
      <c r="J27" s="86"/>
    </row>
    <row r="28" spans="1:10" ht="34.5" customHeight="1">
      <c r="A28" s="14" t="s">
        <v>76</v>
      </c>
      <c r="B28" s="14" t="s">
        <v>75</v>
      </c>
      <c r="C28" s="31">
        <v>31.5</v>
      </c>
      <c r="D28" s="33">
        <v>5</v>
      </c>
      <c r="E28" s="32">
        <v>84537500</v>
      </c>
      <c r="F28" s="32">
        <v>12842100</v>
      </c>
      <c r="G28" s="17" t="s">
        <v>74</v>
      </c>
      <c r="H28" s="14" t="s">
        <v>43</v>
      </c>
      <c r="I28" s="92">
        <v>39892</v>
      </c>
      <c r="J28" s="86"/>
    </row>
    <row r="29" spans="1:10" ht="37.5" customHeight="1">
      <c r="A29" s="14" t="s">
        <v>78</v>
      </c>
      <c r="B29" s="14" t="s">
        <v>77</v>
      </c>
      <c r="C29" s="31">
        <v>31</v>
      </c>
      <c r="D29" s="33">
        <v>5</v>
      </c>
      <c r="E29" s="32">
        <v>40430000</v>
      </c>
      <c r="F29" s="32">
        <v>12129000</v>
      </c>
      <c r="G29" s="17" t="s">
        <v>74</v>
      </c>
      <c r="H29" s="14" t="s">
        <v>43</v>
      </c>
      <c r="I29" s="92">
        <v>39892</v>
      </c>
      <c r="J29" s="86"/>
    </row>
    <row r="30" spans="1:10" ht="17.25" customHeight="1">
      <c r="A30" s="14"/>
      <c r="B30" s="14"/>
      <c r="C30" s="14"/>
      <c r="D30" s="15"/>
      <c r="E30" s="18"/>
      <c r="F30" s="18"/>
      <c r="G30" s="17"/>
      <c r="H30" s="14"/>
      <c r="I30" s="86"/>
      <c r="J30" s="86"/>
    </row>
    <row r="31" spans="1:11" ht="25.5" customHeight="1">
      <c r="A31" s="23" t="s">
        <v>36</v>
      </c>
      <c r="B31" s="24"/>
      <c r="C31" s="25">
        <f>SUM(C6:C30)</f>
        <v>7007.5</v>
      </c>
      <c r="D31" s="25">
        <f>SUM(D6:D30)</f>
        <v>2502</v>
      </c>
      <c r="E31" s="26">
        <f>SUM(E6:E30)</f>
        <v>1845077915.592793</v>
      </c>
      <c r="F31" s="26">
        <f>SUM(F6:F30)</f>
        <v>347925897.0262954</v>
      </c>
      <c r="G31" s="11"/>
      <c r="H31" s="11"/>
      <c r="I31" s="88"/>
      <c r="J31" s="88"/>
      <c r="K31">
        <f>SUM(K6:K30)</f>
        <v>71.89999999999999</v>
      </c>
    </row>
    <row r="32" spans="1:10" ht="25.5" customHeight="1">
      <c r="A32" s="27" t="s">
        <v>64</v>
      </c>
      <c r="B32" s="28"/>
      <c r="C32" s="44"/>
      <c r="D32" s="45">
        <f>COUNT(D6:D30)</f>
        <v>24</v>
      </c>
      <c r="E32" s="29"/>
      <c r="F32" s="30" t="s">
        <v>10</v>
      </c>
      <c r="G32" s="8"/>
      <c r="H32" s="8"/>
      <c r="I32" s="8"/>
      <c r="J32" s="8"/>
    </row>
    <row r="33" spans="3:10" ht="25.5" customHeight="1">
      <c r="C33" s="58" t="s">
        <v>95</v>
      </c>
      <c r="D33" s="33">
        <v>23</v>
      </c>
      <c r="E33" s="18">
        <f>E31-E19</f>
        <v>1830077915.592793</v>
      </c>
      <c r="F33" s="18">
        <f>F31-F19</f>
        <v>339924197.0262954</v>
      </c>
      <c r="G33" s="8"/>
      <c r="H33" s="8"/>
      <c r="I33" s="8"/>
      <c r="J33" s="8"/>
    </row>
    <row r="34" spans="2:6" ht="25.5" customHeight="1">
      <c r="B34">
        <f>2500-790</f>
        <v>1710</v>
      </c>
      <c r="C34" s="58" t="s">
        <v>96</v>
      </c>
      <c r="D34" s="33">
        <v>1</v>
      </c>
      <c r="E34" s="46">
        <f>E19</f>
        <v>15000000</v>
      </c>
      <c r="F34" s="46">
        <f>F19</f>
        <v>8001700</v>
      </c>
    </row>
    <row r="35" spans="3:6" ht="27" customHeight="1">
      <c r="C35" s="47">
        <f>D31-D35</f>
        <v>862</v>
      </c>
      <c r="D35" s="47">
        <f>2500-860</f>
        <v>1640</v>
      </c>
      <c r="E35" s="48"/>
      <c r="F35" s="48"/>
    </row>
    <row r="36" ht="23.25">
      <c r="A36" s="43" t="s">
        <v>92</v>
      </c>
    </row>
    <row r="37" spans="1:6" ht="108">
      <c r="A37" s="38" t="s">
        <v>89</v>
      </c>
      <c r="B37" s="38" t="s">
        <v>90</v>
      </c>
      <c r="C37" s="38" t="s">
        <v>65</v>
      </c>
      <c r="D37" s="38" t="s">
        <v>91</v>
      </c>
      <c r="E37" s="38" t="s">
        <v>15</v>
      </c>
      <c r="F37" s="38" t="s">
        <v>46</v>
      </c>
    </row>
    <row r="38" spans="1:6" ht="18">
      <c r="A38" s="39">
        <v>24</v>
      </c>
      <c r="B38" s="40">
        <v>24</v>
      </c>
      <c r="C38" s="40">
        <f>C31</f>
        <v>7007.5</v>
      </c>
      <c r="D38" s="40">
        <f>D31</f>
        <v>2502</v>
      </c>
      <c r="E38" s="41">
        <f>E31</f>
        <v>1845077915.592793</v>
      </c>
      <c r="F38" s="41">
        <f>F31</f>
        <v>347925897.0262954</v>
      </c>
    </row>
    <row r="40" spans="1:7" ht="18">
      <c r="A40" s="42" t="s">
        <v>93</v>
      </c>
      <c r="B40" s="84"/>
      <c r="G40" t="s">
        <v>10</v>
      </c>
    </row>
    <row r="41" spans="1:2" ht="12.75">
      <c r="A41" s="13" t="s">
        <v>94</v>
      </c>
      <c r="B41" s="84"/>
    </row>
    <row r="42" ht="12.75">
      <c r="C42" s="13" t="s">
        <v>10</v>
      </c>
    </row>
    <row r="43" spans="1:7" ht="15.75">
      <c r="A43" s="97" t="s">
        <v>153</v>
      </c>
      <c r="B43" s="97"/>
      <c r="C43" s="97"/>
      <c r="D43" s="97"/>
      <c r="E43" s="97"/>
      <c r="F43" s="97"/>
      <c r="G43" s="97"/>
    </row>
    <row r="44" spans="1:10" ht="51">
      <c r="A44" s="3" t="s">
        <v>1</v>
      </c>
      <c r="B44" s="3" t="s">
        <v>2</v>
      </c>
      <c r="C44" s="3" t="s">
        <v>65</v>
      </c>
      <c r="D44" s="3" t="s">
        <v>88</v>
      </c>
      <c r="E44" s="3" t="s">
        <v>15</v>
      </c>
      <c r="F44" s="3" t="s">
        <v>46</v>
      </c>
      <c r="G44" s="3" t="s">
        <v>3</v>
      </c>
      <c r="H44" s="3" t="s">
        <v>4</v>
      </c>
      <c r="I44" s="3"/>
      <c r="J44" s="85"/>
    </row>
    <row r="45" spans="1:10" ht="63">
      <c r="A45" s="95" t="s">
        <v>97</v>
      </c>
      <c r="B45" s="50" t="s">
        <v>98</v>
      </c>
      <c r="C45" s="50">
        <v>6000</v>
      </c>
      <c r="D45" s="50">
        <v>2301</v>
      </c>
      <c r="E45" s="51">
        <v>230889643</v>
      </c>
      <c r="F45" s="51">
        <v>44254392.9</v>
      </c>
      <c r="G45" s="49" t="s">
        <v>144</v>
      </c>
      <c r="H45" s="49" t="s">
        <v>102</v>
      </c>
      <c r="I45" s="49" t="s">
        <v>139</v>
      </c>
      <c r="J45" s="89"/>
    </row>
    <row r="46" spans="1:10" ht="63">
      <c r="A46" s="95" t="s">
        <v>104</v>
      </c>
      <c r="B46" s="54" t="s">
        <v>100</v>
      </c>
      <c r="C46" s="50">
        <v>1</v>
      </c>
      <c r="D46" s="50">
        <v>7</v>
      </c>
      <c r="E46" s="51">
        <v>15335000</v>
      </c>
      <c r="F46" s="51">
        <v>3403700</v>
      </c>
      <c r="G46" s="49" t="s">
        <v>142</v>
      </c>
      <c r="H46" s="49" t="s">
        <v>102</v>
      </c>
      <c r="I46" s="49" t="s">
        <v>135</v>
      </c>
      <c r="J46" s="89"/>
    </row>
    <row r="47" spans="1:10" ht="61.5" customHeight="1">
      <c r="A47" s="95" t="s">
        <v>105</v>
      </c>
      <c r="B47" s="54" t="s">
        <v>99</v>
      </c>
      <c r="C47" s="50">
        <v>67</v>
      </c>
      <c r="D47" s="50">
        <v>24</v>
      </c>
      <c r="E47" s="51">
        <v>221846993</v>
      </c>
      <c r="F47" s="51">
        <v>7998200</v>
      </c>
      <c r="G47" s="49" t="s">
        <v>141</v>
      </c>
      <c r="H47" s="49" t="s">
        <v>102</v>
      </c>
      <c r="I47" s="49" t="s">
        <v>135</v>
      </c>
      <c r="J47" s="89"/>
    </row>
    <row r="48" spans="1:10" ht="67.5" customHeight="1">
      <c r="A48" s="95" t="s">
        <v>103</v>
      </c>
      <c r="B48" s="54" t="s">
        <v>101</v>
      </c>
      <c r="C48" s="55">
        <v>720</v>
      </c>
      <c r="D48" s="56">
        <v>360</v>
      </c>
      <c r="E48" s="51">
        <v>40796126</v>
      </c>
      <c r="F48" s="57">
        <v>8065835</v>
      </c>
      <c r="G48" s="49" t="s">
        <v>145</v>
      </c>
      <c r="H48" s="49" t="s">
        <v>102</v>
      </c>
      <c r="I48" s="49" t="s">
        <v>135</v>
      </c>
      <c r="J48" s="89"/>
    </row>
    <row r="49" spans="1:10" ht="94.5" customHeight="1">
      <c r="A49" s="96" t="s">
        <v>149</v>
      </c>
      <c r="B49" s="54" t="s">
        <v>137</v>
      </c>
      <c r="C49" s="55">
        <v>1275</v>
      </c>
      <c r="D49" s="56">
        <v>510</v>
      </c>
      <c r="E49" s="51">
        <v>179807411</v>
      </c>
      <c r="F49" s="57">
        <v>46583811.6920063</v>
      </c>
      <c r="G49" s="49" t="s">
        <v>148</v>
      </c>
      <c r="H49" s="49" t="s">
        <v>102</v>
      </c>
      <c r="I49" s="49" t="s">
        <v>140</v>
      </c>
      <c r="J49" s="89"/>
    </row>
    <row r="50" spans="1:10" ht="67.5" customHeight="1">
      <c r="A50" s="96" t="s">
        <v>150</v>
      </c>
      <c r="B50" s="54" t="s">
        <v>138</v>
      </c>
      <c r="C50" s="55">
        <v>17</v>
      </c>
      <c r="D50" s="56">
        <v>10</v>
      </c>
      <c r="E50" s="51">
        <v>35490000</v>
      </c>
      <c r="F50" s="57">
        <v>8505000</v>
      </c>
      <c r="G50" s="49" t="s">
        <v>146</v>
      </c>
      <c r="H50" s="49" t="s">
        <v>102</v>
      </c>
      <c r="I50" s="49" t="s">
        <v>140</v>
      </c>
      <c r="J50" s="89"/>
    </row>
    <row r="51" spans="1:10" ht="99.75" customHeight="1">
      <c r="A51" s="95" t="s">
        <v>151</v>
      </c>
      <c r="B51" s="54" t="s">
        <v>136</v>
      </c>
      <c r="C51" s="55">
        <v>450</v>
      </c>
      <c r="D51" s="56">
        <v>125</v>
      </c>
      <c r="E51" s="51">
        <v>21230193</v>
      </c>
      <c r="F51" s="100">
        <v>4785268.98</v>
      </c>
      <c r="G51" s="49" t="s">
        <v>147</v>
      </c>
      <c r="H51" s="49" t="s">
        <v>102</v>
      </c>
      <c r="I51" s="49" t="s">
        <v>140</v>
      </c>
      <c r="J51" s="89"/>
    </row>
    <row r="52" spans="1:7" ht="15.75">
      <c r="A52" s="52" t="s">
        <v>106</v>
      </c>
      <c r="B52" s="52"/>
      <c r="C52" s="53">
        <f>SUM(C45:C51)</f>
        <v>8530</v>
      </c>
      <c r="D52" s="53">
        <f>SUM(D45:D51)</f>
        <v>3337</v>
      </c>
      <c r="E52" s="53">
        <f>SUM(E45:E51)</f>
        <v>745395366</v>
      </c>
      <c r="F52" s="53">
        <f>SUM(F45:F51)</f>
        <v>123596208.5720063</v>
      </c>
      <c r="G52" s="10"/>
    </row>
    <row r="53" spans="2:4" ht="15.75">
      <c r="B53" s="49" t="s">
        <v>152</v>
      </c>
      <c r="C53" s="13" t="s">
        <v>10</v>
      </c>
      <c r="D53" s="12">
        <f>COUNT(D45:D51)</f>
        <v>7</v>
      </c>
    </row>
    <row r="55" spans="2:6" ht="12.75">
      <c r="B55" s="59" t="s">
        <v>109</v>
      </c>
      <c r="C55" s="5">
        <v>30</v>
      </c>
      <c r="D55">
        <v>4</v>
      </c>
      <c r="E55" s="98" t="s">
        <v>154</v>
      </c>
      <c r="F55" s="99">
        <f>F52+F33</f>
        <v>463520405.5983017</v>
      </c>
    </row>
    <row r="56" spans="2:6" ht="12.75">
      <c r="B56" s="59" t="s">
        <v>110</v>
      </c>
      <c r="C56" s="5">
        <v>34</v>
      </c>
      <c r="E56" s="98" t="s">
        <v>155</v>
      </c>
      <c r="F56" s="99">
        <f>F52+F38</f>
        <v>471522105.5983017</v>
      </c>
    </row>
    <row r="57" spans="2:3" ht="12.75">
      <c r="B57" s="12" t="s">
        <v>107</v>
      </c>
      <c r="C57" s="60">
        <v>4</v>
      </c>
    </row>
    <row r="58" spans="2:3" ht="12.75">
      <c r="B58" s="12" t="s">
        <v>108</v>
      </c>
      <c r="C58" s="60">
        <v>3</v>
      </c>
    </row>
    <row r="59" spans="2:3" ht="12.75">
      <c r="B59" s="4" t="s">
        <v>111</v>
      </c>
      <c r="C59" s="4">
        <v>10</v>
      </c>
    </row>
    <row r="61" ht="13.5" thickBot="1">
      <c r="B61" s="13" t="s">
        <v>10</v>
      </c>
    </row>
    <row r="62" spans="2:11" ht="38.25">
      <c r="B62" s="191" t="s">
        <v>112</v>
      </c>
      <c r="C62" s="63" t="s">
        <v>113</v>
      </c>
      <c r="D62" s="63" t="s">
        <v>115</v>
      </c>
      <c r="E62" s="63" t="s">
        <v>116</v>
      </c>
      <c r="F62" s="63" t="s">
        <v>117</v>
      </c>
      <c r="G62" s="63" t="s">
        <v>118</v>
      </c>
      <c r="H62" s="63" t="s">
        <v>119</v>
      </c>
      <c r="I62" s="63"/>
      <c r="J62" s="63"/>
      <c r="K62" s="191" t="s">
        <v>121</v>
      </c>
    </row>
    <row r="63" spans="2:11" ht="12.75">
      <c r="B63" s="192"/>
      <c r="C63" s="64"/>
      <c r="D63" s="64"/>
      <c r="E63" s="64"/>
      <c r="F63" s="64"/>
      <c r="G63" s="64"/>
      <c r="H63" s="64"/>
      <c r="I63" s="64"/>
      <c r="J63" s="64"/>
      <c r="K63" s="192"/>
    </row>
    <row r="64" spans="2:11" ht="25.5">
      <c r="B64" s="192"/>
      <c r="C64" s="65" t="s">
        <v>114</v>
      </c>
      <c r="D64" s="65" t="s">
        <v>114</v>
      </c>
      <c r="E64" s="65">
        <v>-3</v>
      </c>
      <c r="F64" s="65" t="s">
        <v>114</v>
      </c>
      <c r="G64" s="65" t="s">
        <v>114</v>
      </c>
      <c r="H64" s="65" t="s">
        <v>120</v>
      </c>
      <c r="I64" s="65"/>
      <c r="J64" s="65"/>
      <c r="K64" s="192"/>
    </row>
    <row r="65" spans="2:11" ht="12.75">
      <c r="B65" s="192"/>
      <c r="C65" s="64"/>
      <c r="D65" s="64"/>
      <c r="E65" s="64"/>
      <c r="F65" s="64"/>
      <c r="G65" s="64"/>
      <c r="H65" s="64"/>
      <c r="I65" s="64"/>
      <c r="J65" s="64"/>
      <c r="K65" s="192"/>
    </row>
    <row r="66" spans="2:11" ht="13.5" thickBot="1">
      <c r="B66" s="193"/>
      <c r="C66" s="66"/>
      <c r="D66" s="66"/>
      <c r="E66" s="67" t="s">
        <v>114</v>
      </c>
      <c r="F66" s="66"/>
      <c r="G66" s="66"/>
      <c r="H66" s="66"/>
      <c r="I66" s="66"/>
      <c r="J66" s="66"/>
      <c r="K66" s="193"/>
    </row>
    <row r="67" spans="2:11" ht="15.75" thickBot="1">
      <c r="B67" s="62" t="s">
        <v>122</v>
      </c>
      <c r="C67" s="68">
        <v>32</v>
      </c>
      <c r="D67" s="68">
        <v>23</v>
      </c>
      <c r="E67" s="68">
        <v>0</v>
      </c>
      <c r="F67" s="68">
        <v>24</v>
      </c>
      <c r="G67" s="68">
        <v>16</v>
      </c>
      <c r="H67" s="68">
        <v>8</v>
      </c>
      <c r="I67" s="68"/>
      <c r="J67" s="68"/>
      <c r="K67" s="68"/>
    </row>
    <row r="68" spans="2:11" ht="30.75" thickBot="1">
      <c r="B68" s="62" t="s">
        <v>123</v>
      </c>
      <c r="C68" s="68">
        <v>3</v>
      </c>
      <c r="D68" s="68">
        <v>1</v>
      </c>
      <c r="E68" s="68">
        <v>2</v>
      </c>
      <c r="F68" s="68">
        <v>0</v>
      </c>
      <c r="G68" s="68">
        <v>0</v>
      </c>
      <c r="H68" s="68">
        <v>0</v>
      </c>
      <c r="I68" s="68"/>
      <c r="J68" s="68"/>
      <c r="K68" s="68" t="s">
        <v>124</v>
      </c>
    </row>
    <row r="69" spans="2:11" ht="13.5" thickBot="1">
      <c r="B69" s="62" t="s">
        <v>125</v>
      </c>
      <c r="C69" s="61">
        <v>0</v>
      </c>
      <c r="D69" s="61"/>
      <c r="E69" s="61"/>
      <c r="F69" s="61"/>
      <c r="G69" s="61"/>
      <c r="H69" s="61"/>
      <c r="I69" s="61"/>
      <c r="J69" s="61"/>
      <c r="K69" s="61"/>
    </row>
    <row r="70" spans="2:11" ht="13.5" thickBot="1">
      <c r="B70" s="62" t="s">
        <v>126</v>
      </c>
      <c r="C70" s="61">
        <v>0</v>
      </c>
      <c r="D70" s="61"/>
      <c r="E70" s="61"/>
      <c r="F70" s="61"/>
      <c r="G70" s="61"/>
      <c r="H70" s="61"/>
      <c r="I70" s="61"/>
      <c r="J70" s="61"/>
      <c r="K70" s="61"/>
    </row>
    <row r="72" ht="12.75">
      <c r="A72" s="13" t="s">
        <v>159</v>
      </c>
    </row>
    <row r="73" ht="12.75">
      <c r="A73" s="13" t="s">
        <v>156</v>
      </c>
    </row>
    <row r="74" ht="12.75">
      <c r="A74" s="13" t="s">
        <v>157</v>
      </c>
    </row>
    <row r="75" ht="12.75">
      <c r="A75" s="13" t="s">
        <v>158</v>
      </c>
    </row>
  </sheetData>
  <sheetProtection/>
  <mergeCells count="2">
    <mergeCell ref="B62:B66"/>
    <mergeCell ref="K62:K66"/>
  </mergeCells>
  <printOptions/>
  <pageMargins left="0.43" right="0.35" top="1" bottom="1" header="0" footer="0"/>
  <pageSetup horizontalDpi="120" verticalDpi="12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40.00390625" style="0" customWidth="1"/>
    <col min="2" max="2" width="21.57421875" style="0" customWidth="1"/>
    <col min="5" max="5" width="15.8515625" style="0" customWidth="1"/>
    <col min="6" max="6" width="17.28125" style="0" customWidth="1"/>
    <col min="7" max="7" width="24.140625" style="0" customWidth="1"/>
    <col min="8" max="8" width="17.00390625" style="0" customWidth="1"/>
  </cols>
  <sheetData>
    <row r="1" ht="23.25" customHeight="1">
      <c r="A1" s="122" t="s">
        <v>160</v>
      </c>
    </row>
    <row r="2" spans="1:9" ht="63.75">
      <c r="A2" s="121" t="s">
        <v>1</v>
      </c>
      <c r="B2" s="121" t="s">
        <v>2</v>
      </c>
      <c r="C2" s="121" t="s">
        <v>65</v>
      </c>
      <c r="D2" s="121" t="s">
        <v>88</v>
      </c>
      <c r="E2" s="121" t="s">
        <v>15</v>
      </c>
      <c r="F2" s="121" t="s">
        <v>46</v>
      </c>
      <c r="G2" s="121" t="s">
        <v>3</v>
      </c>
      <c r="H2" s="121" t="s">
        <v>4</v>
      </c>
      <c r="I2" s="121" t="s">
        <v>127</v>
      </c>
    </row>
    <row r="3" spans="1:9" ht="42.75" customHeight="1">
      <c r="A3" s="106" t="s">
        <v>67</v>
      </c>
      <c r="B3" s="106" t="s">
        <v>66</v>
      </c>
      <c r="C3" s="107">
        <v>1</v>
      </c>
      <c r="D3" s="108">
        <v>7</v>
      </c>
      <c r="E3" s="112">
        <v>3815325</v>
      </c>
      <c r="F3" s="112">
        <v>684300</v>
      </c>
      <c r="G3" s="109" t="s">
        <v>69</v>
      </c>
      <c r="H3" s="101" t="s">
        <v>43</v>
      </c>
      <c r="I3" s="102">
        <v>39863</v>
      </c>
    </row>
    <row r="4" spans="1:9" ht="89.25" customHeight="1">
      <c r="A4" s="106" t="s">
        <v>71</v>
      </c>
      <c r="B4" s="106" t="s">
        <v>70</v>
      </c>
      <c r="C4" s="107">
        <v>1</v>
      </c>
      <c r="D4" s="108">
        <v>12</v>
      </c>
      <c r="E4" s="112">
        <v>3694194</v>
      </c>
      <c r="F4" s="112">
        <v>736800</v>
      </c>
      <c r="G4" s="109" t="s">
        <v>69</v>
      </c>
      <c r="H4" s="101" t="s">
        <v>43</v>
      </c>
      <c r="I4" s="102">
        <v>39863</v>
      </c>
    </row>
    <row r="5" spans="1:9" ht="42" customHeight="1">
      <c r="A5" s="101" t="s">
        <v>73</v>
      </c>
      <c r="B5" s="101" t="s">
        <v>72</v>
      </c>
      <c r="C5" s="103">
        <v>10</v>
      </c>
      <c r="D5" s="104">
        <v>5</v>
      </c>
      <c r="E5" s="112">
        <v>15820000</v>
      </c>
      <c r="F5" s="112">
        <v>3855000</v>
      </c>
      <c r="G5" s="105" t="s">
        <v>74</v>
      </c>
      <c r="H5" s="101" t="s">
        <v>43</v>
      </c>
      <c r="I5" s="102">
        <v>39892</v>
      </c>
    </row>
    <row r="6" spans="1:9" ht="37.5" customHeight="1">
      <c r="A6" s="101" t="s">
        <v>76</v>
      </c>
      <c r="B6" s="101" t="s">
        <v>75</v>
      </c>
      <c r="C6" s="103">
        <v>31.5</v>
      </c>
      <c r="D6" s="104">
        <v>5</v>
      </c>
      <c r="E6" s="112">
        <v>84537500</v>
      </c>
      <c r="F6" s="112">
        <v>12842100</v>
      </c>
      <c r="G6" s="105" t="s">
        <v>74</v>
      </c>
      <c r="H6" s="101" t="s">
        <v>43</v>
      </c>
      <c r="I6" s="102">
        <v>39892</v>
      </c>
    </row>
    <row r="7" spans="1:9" ht="36.75" customHeight="1">
      <c r="A7" s="101" t="s">
        <v>78</v>
      </c>
      <c r="B7" s="101" t="s">
        <v>77</v>
      </c>
      <c r="C7" s="103">
        <v>31</v>
      </c>
      <c r="D7" s="104">
        <v>5</v>
      </c>
      <c r="E7" s="112">
        <v>40430000</v>
      </c>
      <c r="F7" s="112">
        <v>12129000</v>
      </c>
      <c r="G7" s="105" t="s">
        <v>74</v>
      </c>
      <c r="H7" s="101" t="s">
        <v>43</v>
      </c>
      <c r="I7" s="102">
        <v>39892</v>
      </c>
    </row>
    <row r="8" spans="1:9" ht="36.75" customHeight="1">
      <c r="A8" s="110" t="s">
        <v>97</v>
      </c>
      <c r="B8" s="111" t="s">
        <v>98</v>
      </c>
      <c r="C8" s="111">
        <v>6000</v>
      </c>
      <c r="D8" s="111">
        <v>2301</v>
      </c>
      <c r="E8" s="112">
        <v>230889643</v>
      </c>
      <c r="F8" s="112">
        <v>44254392.9</v>
      </c>
      <c r="G8" s="113" t="s">
        <v>144</v>
      </c>
      <c r="H8" s="113" t="s">
        <v>102</v>
      </c>
      <c r="I8" s="113" t="s">
        <v>139</v>
      </c>
    </row>
    <row r="9" spans="1:9" ht="36">
      <c r="A9" s="110" t="s">
        <v>104</v>
      </c>
      <c r="B9" s="110" t="s">
        <v>100</v>
      </c>
      <c r="C9" s="111">
        <v>1</v>
      </c>
      <c r="D9" s="111">
        <v>7</v>
      </c>
      <c r="E9" s="112">
        <v>15335000</v>
      </c>
      <c r="F9" s="112">
        <v>3403700</v>
      </c>
      <c r="G9" s="113" t="s">
        <v>142</v>
      </c>
      <c r="H9" s="113" t="s">
        <v>102</v>
      </c>
      <c r="I9" s="113" t="s">
        <v>135</v>
      </c>
    </row>
    <row r="10" spans="1:9" ht="36">
      <c r="A10" s="110" t="s">
        <v>105</v>
      </c>
      <c r="B10" s="110" t="s">
        <v>99</v>
      </c>
      <c r="C10" s="111">
        <v>67</v>
      </c>
      <c r="D10" s="111">
        <v>24</v>
      </c>
      <c r="E10" s="112">
        <v>221846993</v>
      </c>
      <c r="F10" s="112">
        <v>7998200</v>
      </c>
      <c r="G10" s="113" t="s">
        <v>141</v>
      </c>
      <c r="H10" s="113" t="s">
        <v>102</v>
      </c>
      <c r="I10" s="113" t="s">
        <v>135</v>
      </c>
    </row>
    <row r="11" spans="1:9" ht="60">
      <c r="A11" s="110" t="s">
        <v>103</v>
      </c>
      <c r="B11" s="110" t="s">
        <v>101</v>
      </c>
      <c r="C11" s="111">
        <v>720</v>
      </c>
      <c r="D11" s="114">
        <v>360</v>
      </c>
      <c r="E11" s="112">
        <v>40796126</v>
      </c>
      <c r="F11" s="115">
        <v>8065835</v>
      </c>
      <c r="G11" s="113" t="s">
        <v>145</v>
      </c>
      <c r="H11" s="113" t="s">
        <v>102</v>
      </c>
      <c r="I11" s="113" t="s">
        <v>135</v>
      </c>
    </row>
    <row r="12" spans="1:9" ht="72">
      <c r="A12" s="116" t="s">
        <v>149</v>
      </c>
      <c r="B12" s="110" t="s">
        <v>137</v>
      </c>
      <c r="C12" s="111">
        <v>1275</v>
      </c>
      <c r="D12" s="114">
        <v>510</v>
      </c>
      <c r="E12" s="112">
        <v>179807411</v>
      </c>
      <c r="F12" s="115">
        <v>46583811.6920063</v>
      </c>
      <c r="G12" s="113" t="s">
        <v>148</v>
      </c>
      <c r="H12" s="113" t="s">
        <v>102</v>
      </c>
      <c r="I12" s="113" t="s">
        <v>140</v>
      </c>
    </row>
    <row r="13" spans="1:9" ht="48">
      <c r="A13" s="116" t="s">
        <v>150</v>
      </c>
      <c r="B13" s="110" t="s">
        <v>138</v>
      </c>
      <c r="C13" s="111">
        <v>17</v>
      </c>
      <c r="D13" s="114">
        <v>10</v>
      </c>
      <c r="E13" s="112">
        <v>35490000</v>
      </c>
      <c r="F13" s="115">
        <v>8505000</v>
      </c>
      <c r="G13" s="113" t="s">
        <v>146</v>
      </c>
      <c r="H13" s="113" t="s">
        <v>102</v>
      </c>
      <c r="I13" s="113" t="s">
        <v>140</v>
      </c>
    </row>
    <row r="14" spans="1:9" ht="72">
      <c r="A14" s="110" t="s">
        <v>151</v>
      </c>
      <c r="B14" s="110" t="s">
        <v>136</v>
      </c>
      <c r="C14" s="111">
        <v>450</v>
      </c>
      <c r="D14" s="114">
        <v>125</v>
      </c>
      <c r="E14" s="112">
        <v>21230193</v>
      </c>
      <c r="F14" s="115">
        <v>4785268.98</v>
      </c>
      <c r="G14" s="113" t="s">
        <v>147</v>
      </c>
      <c r="H14" s="113" t="s">
        <v>102</v>
      </c>
      <c r="I14" s="113" t="s">
        <v>140</v>
      </c>
    </row>
    <row r="15" spans="1:9" ht="15">
      <c r="A15" s="119" t="s">
        <v>106</v>
      </c>
      <c r="B15" s="119"/>
      <c r="C15" s="120">
        <f>SUM(C3:C14)</f>
        <v>8604.5</v>
      </c>
      <c r="D15" s="120">
        <f>SUM(D3:D14)</f>
        <v>3371</v>
      </c>
      <c r="E15" s="120">
        <f>SUM(E3:E14)</f>
        <v>893692385</v>
      </c>
      <c r="F15" s="120">
        <f>SUM(F3:F14)</f>
        <v>153843408.5720063</v>
      </c>
      <c r="G15" s="117"/>
      <c r="H15" s="118"/>
      <c r="I15" s="118"/>
    </row>
  </sheetData>
  <sheetProtection/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0"/>
  <sheetViews>
    <sheetView zoomScalePageLayoutView="0" workbookViewId="0" topLeftCell="A34">
      <selection activeCell="B1" sqref="B1"/>
    </sheetView>
  </sheetViews>
  <sheetFormatPr defaultColWidth="11.421875" defaultRowHeight="12.75"/>
  <cols>
    <col min="2" max="2" width="33.421875" style="0" customWidth="1"/>
    <col min="3" max="3" width="24.421875" style="0" customWidth="1"/>
    <col min="6" max="6" width="16.57421875" style="0" customWidth="1"/>
    <col min="7" max="7" width="15.8515625" style="0" customWidth="1"/>
    <col min="8" max="8" width="32.140625" style="0" customWidth="1"/>
    <col min="9" max="9" width="15.57421875" style="0" customWidth="1"/>
  </cols>
  <sheetData>
    <row r="1" spans="2:12" ht="12.75">
      <c r="B1" s="1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2.75">
      <c r="B2" s="1" t="s">
        <v>0</v>
      </c>
      <c r="C2" s="13"/>
      <c r="D2" s="13"/>
      <c r="E2" s="13" t="s">
        <v>10</v>
      </c>
      <c r="F2" s="13"/>
      <c r="G2" s="13"/>
      <c r="H2" s="13"/>
      <c r="I2" s="13"/>
      <c r="J2" s="13"/>
      <c r="K2" s="13"/>
      <c r="L2" s="13"/>
    </row>
    <row r="3" spans="2:12" ht="12.75">
      <c r="B3" s="9" t="s">
        <v>169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2.75">
      <c r="B4" s="9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63.75">
      <c r="A5" s="3" t="s">
        <v>187</v>
      </c>
      <c r="B5" s="3" t="s">
        <v>1</v>
      </c>
      <c r="C5" s="3" t="s">
        <v>2</v>
      </c>
      <c r="D5" s="3" t="s">
        <v>65</v>
      </c>
      <c r="E5" s="3" t="s">
        <v>88</v>
      </c>
      <c r="F5" s="3" t="s">
        <v>15</v>
      </c>
      <c r="G5" s="3" t="s">
        <v>46</v>
      </c>
      <c r="H5" s="3" t="s">
        <v>3</v>
      </c>
      <c r="I5" s="3" t="s">
        <v>4</v>
      </c>
      <c r="J5" s="3" t="s">
        <v>127</v>
      </c>
      <c r="K5" s="3" t="s">
        <v>128</v>
      </c>
      <c r="L5" s="13"/>
    </row>
    <row r="6" spans="1:12" ht="72" customHeight="1">
      <c r="A6" s="98" t="s">
        <v>188</v>
      </c>
      <c r="B6" s="130" t="s">
        <v>5</v>
      </c>
      <c r="C6" s="130" t="s">
        <v>6</v>
      </c>
      <c r="D6" s="131">
        <v>50</v>
      </c>
      <c r="E6" s="131">
        <v>23</v>
      </c>
      <c r="F6" s="132">
        <v>155000000</v>
      </c>
      <c r="G6" s="132">
        <v>20078029.2</v>
      </c>
      <c r="H6" s="130" t="s">
        <v>176</v>
      </c>
      <c r="I6" s="130" t="s">
        <v>53</v>
      </c>
      <c r="J6" s="133">
        <v>39317</v>
      </c>
      <c r="K6" s="91" t="s">
        <v>129</v>
      </c>
      <c r="L6" s="13">
        <v>10.1</v>
      </c>
    </row>
    <row r="7" spans="1:12" ht="75" customHeight="1">
      <c r="A7" s="98" t="s">
        <v>188</v>
      </c>
      <c r="B7" s="130" t="s">
        <v>7</v>
      </c>
      <c r="C7" s="130" t="s">
        <v>9</v>
      </c>
      <c r="D7" s="131">
        <v>1000</v>
      </c>
      <c r="E7" s="134">
        <v>500</v>
      </c>
      <c r="F7" s="132">
        <v>208880000</v>
      </c>
      <c r="G7" s="132">
        <v>47554800</v>
      </c>
      <c r="H7" s="130" t="s">
        <v>176</v>
      </c>
      <c r="I7" s="130" t="s">
        <v>54</v>
      </c>
      <c r="J7" s="133">
        <v>39317</v>
      </c>
      <c r="K7" s="91" t="s">
        <v>129</v>
      </c>
      <c r="L7" s="13">
        <v>12.7</v>
      </c>
    </row>
    <row r="8" spans="1:12" ht="66.75" customHeight="1">
      <c r="A8" s="98" t="s">
        <v>188</v>
      </c>
      <c r="B8" s="135" t="s">
        <v>11</v>
      </c>
      <c r="C8" s="130" t="s">
        <v>12</v>
      </c>
      <c r="D8" s="136">
        <v>6</v>
      </c>
      <c r="E8" s="137">
        <v>9</v>
      </c>
      <c r="F8" s="132">
        <f>54159*500</f>
        <v>27079500</v>
      </c>
      <c r="G8" s="132">
        <v>3930709.05</v>
      </c>
      <c r="H8" s="130" t="s">
        <v>176</v>
      </c>
      <c r="I8" s="130" t="s">
        <v>13</v>
      </c>
      <c r="J8" s="133">
        <v>39491</v>
      </c>
      <c r="K8" s="91"/>
      <c r="L8" s="13">
        <v>3.9</v>
      </c>
    </row>
    <row r="9" spans="1:12" ht="38.25">
      <c r="A9" s="98" t="s">
        <v>188</v>
      </c>
      <c r="B9" s="138" t="s">
        <v>16</v>
      </c>
      <c r="C9" s="130" t="s">
        <v>31</v>
      </c>
      <c r="D9" s="131">
        <v>29</v>
      </c>
      <c r="E9" s="139">
        <v>4</v>
      </c>
      <c r="F9" s="132">
        <v>78104400</v>
      </c>
      <c r="G9" s="132">
        <v>4400000</v>
      </c>
      <c r="H9" s="130" t="s">
        <v>170</v>
      </c>
      <c r="I9" s="130" t="s">
        <v>23</v>
      </c>
      <c r="J9" s="133">
        <v>39491</v>
      </c>
      <c r="K9" s="94"/>
      <c r="L9" s="13">
        <v>3.5</v>
      </c>
    </row>
    <row r="10" spans="1:12" ht="51">
      <c r="A10" s="98" t="s">
        <v>188</v>
      </c>
      <c r="B10" s="138" t="s">
        <v>17</v>
      </c>
      <c r="C10" s="130" t="s">
        <v>32</v>
      </c>
      <c r="D10" s="131">
        <v>73</v>
      </c>
      <c r="E10" s="139">
        <v>15</v>
      </c>
      <c r="F10" s="132">
        <v>37559000</v>
      </c>
      <c r="G10" s="132">
        <v>6922200</v>
      </c>
      <c r="H10" s="130" t="s">
        <v>176</v>
      </c>
      <c r="I10" s="130" t="s">
        <v>23</v>
      </c>
      <c r="J10" s="133">
        <v>39491</v>
      </c>
      <c r="K10" s="94" t="s">
        <v>130</v>
      </c>
      <c r="L10" s="13">
        <v>5.2</v>
      </c>
    </row>
    <row r="11" spans="1:12" ht="38.25">
      <c r="A11" s="98" t="s">
        <v>188</v>
      </c>
      <c r="B11" s="138" t="s">
        <v>18</v>
      </c>
      <c r="C11" s="130" t="s">
        <v>33</v>
      </c>
      <c r="D11" s="131">
        <v>28</v>
      </c>
      <c r="E11" s="139">
        <v>4</v>
      </c>
      <c r="F11" s="132">
        <v>11250000</v>
      </c>
      <c r="G11" s="132">
        <v>2557500</v>
      </c>
      <c r="H11" s="130" t="s">
        <v>176</v>
      </c>
      <c r="I11" s="130" t="s">
        <v>23</v>
      </c>
      <c r="J11" s="133">
        <v>39491</v>
      </c>
      <c r="K11" s="94" t="s">
        <v>130</v>
      </c>
      <c r="L11" s="13">
        <v>2.5</v>
      </c>
    </row>
    <row r="12" spans="1:12" ht="51">
      <c r="A12" s="98" t="s">
        <v>188</v>
      </c>
      <c r="B12" s="138" t="s">
        <v>19</v>
      </c>
      <c r="C12" s="130" t="s">
        <v>34</v>
      </c>
      <c r="D12" s="131">
        <v>71</v>
      </c>
      <c r="E12" s="139">
        <v>6</v>
      </c>
      <c r="F12" s="132">
        <v>50767350</v>
      </c>
      <c r="G12" s="132">
        <v>4619700</v>
      </c>
      <c r="H12" s="130" t="s">
        <v>171</v>
      </c>
      <c r="I12" s="130" t="s">
        <v>23</v>
      </c>
      <c r="J12" s="133">
        <v>39491</v>
      </c>
      <c r="K12" s="94"/>
      <c r="L12" s="13">
        <v>4.3</v>
      </c>
    </row>
    <row r="13" spans="1:12" ht="38.25">
      <c r="A13" s="98" t="s">
        <v>188</v>
      </c>
      <c r="B13" s="138" t="s">
        <v>20</v>
      </c>
      <c r="C13" s="130" t="s">
        <v>35</v>
      </c>
      <c r="D13" s="131">
        <v>14</v>
      </c>
      <c r="E13" s="139">
        <v>4</v>
      </c>
      <c r="F13" s="132">
        <v>53527079</v>
      </c>
      <c r="G13" s="132">
        <v>4400000</v>
      </c>
      <c r="H13" s="130" t="s">
        <v>176</v>
      </c>
      <c r="I13" s="130" t="s">
        <v>23</v>
      </c>
      <c r="J13" s="133">
        <v>39491</v>
      </c>
      <c r="K13" s="94"/>
      <c r="L13" s="13">
        <v>3.6</v>
      </c>
    </row>
    <row r="14" spans="1:12" ht="51">
      <c r="A14" s="98" t="s">
        <v>188</v>
      </c>
      <c r="B14" s="138" t="s">
        <v>27</v>
      </c>
      <c r="C14" s="130" t="s">
        <v>21</v>
      </c>
      <c r="D14" s="131">
        <v>13</v>
      </c>
      <c r="E14" s="139">
        <v>5</v>
      </c>
      <c r="F14" s="132">
        <v>81811088</v>
      </c>
      <c r="G14" s="132">
        <v>5489660</v>
      </c>
      <c r="H14" s="130" t="s">
        <v>176</v>
      </c>
      <c r="I14" s="130" t="s">
        <v>23</v>
      </c>
      <c r="J14" s="140" t="s">
        <v>14</v>
      </c>
      <c r="K14" s="86"/>
      <c r="L14" s="13">
        <v>5.4</v>
      </c>
    </row>
    <row r="15" spans="1:12" ht="51">
      <c r="A15" s="98" t="s">
        <v>188</v>
      </c>
      <c r="B15" s="138" t="s">
        <v>28</v>
      </c>
      <c r="C15" s="130" t="s">
        <v>22</v>
      </c>
      <c r="D15" s="131">
        <v>60</v>
      </c>
      <c r="E15" s="139">
        <v>12</v>
      </c>
      <c r="F15" s="132">
        <v>29139500</v>
      </c>
      <c r="G15" s="132">
        <v>7605450</v>
      </c>
      <c r="H15" s="130" t="s">
        <v>172</v>
      </c>
      <c r="I15" s="130" t="s">
        <v>23</v>
      </c>
      <c r="J15" s="140" t="s">
        <v>14</v>
      </c>
      <c r="K15" s="86">
        <f>2449150+4663800</f>
        <v>7112950</v>
      </c>
      <c r="L15" s="13">
        <v>2.4</v>
      </c>
    </row>
    <row r="16" spans="1:12" ht="65.25" customHeight="1">
      <c r="A16" s="172" t="s">
        <v>188</v>
      </c>
      <c r="B16" s="173" t="s">
        <v>25</v>
      </c>
      <c r="C16" s="160" t="s">
        <v>29</v>
      </c>
      <c r="D16" s="161">
        <v>25</v>
      </c>
      <c r="E16" s="174">
        <v>7</v>
      </c>
      <c r="F16" s="163">
        <v>81811088</v>
      </c>
      <c r="G16" s="163">
        <v>5524800</v>
      </c>
      <c r="H16" s="175" t="s">
        <v>174</v>
      </c>
      <c r="I16" s="130" t="s">
        <v>23</v>
      </c>
      <c r="J16" s="142" t="s">
        <v>24</v>
      </c>
      <c r="K16" s="86"/>
      <c r="L16" s="13"/>
    </row>
    <row r="17" spans="1:12" ht="78" customHeight="1">
      <c r="A17" s="98" t="s">
        <v>188</v>
      </c>
      <c r="B17" s="141" t="s">
        <v>26</v>
      </c>
      <c r="C17" s="130" t="s">
        <v>30</v>
      </c>
      <c r="D17" s="131">
        <v>21</v>
      </c>
      <c r="E17" s="139">
        <v>5</v>
      </c>
      <c r="F17" s="132">
        <v>20989500</v>
      </c>
      <c r="G17" s="132">
        <v>3947850</v>
      </c>
      <c r="H17" s="130" t="s">
        <v>176</v>
      </c>
      <c r="I17" s="130" t="s">
        <v>23</v>
      </c>
      <c r="J17" s="142" t="s">
        <v>24</v>
      </c>
      <c r="K17" s="90"/>
      <c r="L17" s="13">
        <v>3.9</v>
      </c>
    </row>
    <row r="18" spans="1:12" ht="88.5" customHeight="1">
      <c r="A18" s="98" t="s">
        <v>188</v>
      </c>
      <c r="B18" s="141" t="s">
        <v>45</v>
      </c>
      <c r="C18" s="130" t="s">
        <v>37</v>
      </c>
      <c r="D18" s="131">
        <v>1500</v>
      </c>
      <c r="E18" s="139">
        <v>784</v>
      </c>
      <c r="F18" s="132">
        <v>314148259.59279305</v>
      </c>
      <c r="G18" s="132">
        <f>46251134.5872954+8500000</f>
        <v>54751134.5872954</v>
      </c>
      <c r="H18" s="130" t="s">
        <v>173</v>
      </c>
      <c r="I18" s="130" t="s">
        <v>44</v>
      </c>
      <c r="J18" s="142" t="s">
        <v>24</v>
      </c>
      <c r="K18" s="86"/>
      <c r="L18" s="13">
        <v>9.7</v>
      </c>
    </row>
    <row r="19" spans="1:12" ht="51">
      <c r="A19" s="176" t="s">
        <v>189</v>
      </c>
      <c r="B19" s="152" t="s">
        <v>39</v>
      </c>
      <c r="C19" s="152" t="s">
        <v>38</v>
      </c>
      <c r="D19" s="153">
        <v>20</v>
      </c>
      <c r="E19" s="154">
        <v>50</v>
      </c>
      <c r="F19" s="155">
        <v>15000000</v>
      </c>
      <c r="G19" s="155">
        <f>2300*497*7</f>
        <v>8001700</v>
      </c>
      <c r="H19" s="156" t="s">
        <v>175</v>
      </c>
      <c r="I19" s="152" t="s">
        <v>40</v>
      </c>
      <c r="J19" s="130" t="s">
        <v>132</v>
      </c>
      <c r="K19" s="87"/>
      <c r="L19" s="13"/>
    </row>
    <row r="20" spans="1:12" ht="38.25">
      <c r="A20" s="98" t="s">
        <v>188</v>
      </c>
      <c r="B20" s="130" t="s">
        <v>41</v>
      </c>
      <c r="C20" s="130" t="s">
        <v>42</v>
      </c>
      <c r="D20" s="131">
        <v>385</v>
      </c>
      <c r="E20" s="134">
        <v>110</v>
      </c>
      <c r="F20" s="132">
        <v>23592500</v>
      </c>
      <c r="G20" s="132">
        <v>6705750</v>
      </c>
      <c r="H20" s="130" t="s">
        <v>176</v>
      </c>
      <c r="I20" s="130" t="s">
        <v>43</v>
      </c>
      <c r="J20" s="130" t="s">
        <v>132</v>
      </c>
      <c r="K20" s="86"/>
      <c r="L20" s="13"/>
    </row>
    <row r="21" spans="1:12" ht="76.5">
      <c r="A21" s="98" t="s">
        <v>189</v>
      </c>
      <c r="B21" s="160" t="s">
        <v>55</v>
      </c>
      <c r="C21" s="160" t="s">
        <v>56</v>
      </c>
      <c r="D21" s="161">
        <v>100</v>
      </c>
      <c r="E21" s="162">
        <v>150</v>
      </c>
      <c r="F21" s="163">
        <v>36809704</v>
      </c>
      <c r="G21" s="163">
        <v>5694060</v>
      </c>
      <c r="H21" s="164" t="s">
        <v>179</v>
      </c>
      <c r="I21" s="130" t="s">
        <v>43</v>
      </c>
      <c r="J21" s="130" t="s">
        <v>133</v>
      </c>
      <c r="K21" s="86"/>
      <c r="L21" s="13">
        <v>4.7</v>
      </c>
    </row>
    <row r="22" spans="1:12" ht="38.25">
      <c r="A22" s="98" t="s">
        <v>188</v>
      </c>
      <c r="B22" s="130" t="s">
        <v>60</v>
      </c>
      <c r="C22" s="130" t="s">
        <v>58</v>
      </c>
      <c r="D22" s="131">
        <v>15</v>
      </c>
      <c r="E22" s="134">
        <v>5</v>
      </c>
      <c r="F22" s="132">
        <v>82610225</v>
      </c>
      <c r="G22" s="132">
        <v>17145068</v>
      </c>
      <c r="H22" s="143" t="s">
        <v>176</v>
      </c>
      <c r="I22" s="130" t="s">
        <v>43</v>
      </c>
      <c r="J22" s="130" t="str">
        <f>H22</f>
        <v>Concluido al 100%</v>
      </c>
      <c r="K22" s="86"/>
      <c r="L22" s="13"/>
    </row>
    <row r="23" spans="1:12" ht="51">
      <c r="A23" s="98" t="s">
        <v>188</v>
      </c>
      <c r="B23" s="130" t="s">
        <v>61</v>
      </c>
      <c r="C23" s="130" t="s">
        <v>59</v>
      </c>
      <c r="D23" s="131">
        <v>25</v>
      </c>
      <c r="E23" s="134">
        <v>4</v>
      </c>
      <c r="F23" s="132">
        <v>14401500</v>
      </c>
      <c r="G23" s="132">
        <v>3945450</v>
      </c>
      <c r="H23" s="143" t="s">
        <v>176</v>
      </c>
      <c r="I23" s="130" t="s">
        <v>43</v>
      </c>
      <c r="J23" s="144">
        <v>39786</v>
      </c>
      <c r="K23" s="86"/>
      <c r="L23" s="13"/>
    </row>
    <row r="24" spans="1:12" ht="51">
      <c r="A24" s="98" t="s">
        <v>189</v>
      </c>
      <c r="B24" s="160" t="s">
        <v>63</v>
      </c>
      <c r="C24" s="160" t="s">
        <v>62</v>
      </c>
      <c r="D24" s="161">
        <v>3500</v>
      </c>
      <c r="E24" s="162">
        <v>771</v>
      </c>
      <c r="F24" s="163">
        <v>374300203</v>
      </c>
      <c r="G24" s="163">
        <v>104404836.189</v>
      </c>
      <c r="H24" s="164" t="s">
        <v>177</v>
      </c>
      <c r="I24" s="130" t="s">
        <v>43</v>
      </c>
      <c r="J24" s="144">
        <v>39793</v>
      </c>
      <c r="K24" s="86"/>
      <c r="L24" s="13"/>
    </row>
    <row r="25" spans="1:12" ht="51">
      <c r="A25" s="176" t="s">
        <v>188</v>
      </c>
      <c r="B25" s="152" t="s">
        <v>67</v>
      </c>
      <c r="C25" s="152" t="s">
        <v>66</v>
      </c>
      <c r="D25" s="153">
        <v>0.5</v>
      </c>
      <c r="E25" s="154">
        <v>7</v>
      </c>
      <c r="F25" s="155">
        <v>3815325</v>
      </c>
      <c r="G25" s="155">
        <v>684300</v>
      </c>
      <c r="H25" s="156" t="s">
        <v>178</v>
      </c>
      <c r="I25" s="130" t="s">
        <v>43</v>
      </c>
      <c r="J25" s="144">
        <v>39863</v>
      </c>
      <c r="K25" s="86"/>
      <c r="L25" s="13"/>
    </row>
    <row r="26" spans="1:12" ht="76.5">
      <c r="A26" s="176" t="s">
        <v>188</v>
      </c>
      <c r="B26" s="152" t="s">
        <v>71</v>
      </c>
      <c r="C26" s="152" t="s">
        <v>70</v>
      </c>
      <c r="D26" s="153">
        <v>0.5</v>
      </c>
      <c r="E26" s="154">
        <v>12</v>
      </c>
      <c r="F26" s="155">
        <v>3694194</v>
      </c>
      <c r="G26" s="155">
        <v>736800</v>
      </c>
      <c r="H26" s="156" t="s">
        <v>178</v>
      </c>
      <c r="I26" s="130" t="s">
        <v>43</v>
      </c>
      <c r="J26" s="144">
        <v>39863</v>
      </c>
      <c r="K26" s="86"/>
      <c r="L26" s="13"/>
    </row>
    <row r="27" spans="1:12" ht="38.25">
      <c r="A27" s="98" t="s">
        <v>188</v>
      </c>
      <c r="B27" s="130" t="s">
        <v>73</v>
      </c>
      <c r="C27" s="130" t="s">
        <v>72</v>
      </c>
      <c r="D27" s="131">
        <v>10</v>
      </c>
      <c r="E27" s="134">
        <v>5</v>
      </c>
      <c r="F27" s="132">
        <v>15820000</v>
      </c>
      <c r="G27" s="132">
        <v>3855000</v>
      </c>
      <c r="H27" s="143" t="s">
        <v>176</v>
      </c>
      <c r="I27" s="130" t="s">
        <v>43</v>
      </c>
      <c r="J27" s="144">
        <v>39892</v>
      </c>
      <c r="K27" s="86"/>
      <c r="L27" s="13"/>
    </row>
    <row r="28" spans="1:12" ht="102">
      <c r="A28" s="98" t="s">
        <v>188</v>
      </c>
      <c r="B28" s="160" t="s">
        <v>76</v>
      </c>
      <c r="C28" s="160" t="s">
        <v>75</v>
      </c>
      <c r="D28" s="161">
        <v>31.5</v>
      </c>
      <c r="E28" s="162">
        <v>5</v>
      </c>
      <c r="F28" s="163">
        <v>84537500</v>
      </c>
      <c r="G28" s="163">
        <v>12842100</v>
      </c>
      <c r="H28" s="160" t="s">
        <v>181</v>
      </c>
      <c r="I28" s="130" t="s">
        <v>43</v>
      </c>
      <c r="J28" s="144">
        <v>39892</v>
      </c>
      <c r="K28" s="86"/>
      <c r="L28" s="13"/>
    </row>
    <row r="29" spans="1:12" ht="38.25">
      <c r="A29" s="98" t="s">
        <v>188</v>
      </c>
      <c r="B29" s="130" t="s">
        <v>78</v>
      </c>
      <c r="C29" s="130" t="s">
        <v>77</v>
      </c>
      <c r="D29" s="131">
        <v>31</v>
      </c>
      <c r="E29" s="134">
        <v>5</v>
      </c>
      <c r="F29" s="132">
        <v>40430000</v>
      </c>
      <c r="G29" s="132">
        <v>12129000</v>
      </c>
      <c r="H29" s="143" t="s">
        <v>176</v>
      </c>
      <c r="I29" s="130" t="s">
        <v>43</v>
      </c>
      <c r="J29" s="144">
        <v>39892</v>
      </c>
      <c r="K29" s="86"/>
      <c r="L29" s="13"/>
    </row>
    <row r="30" spans="1:12" ht="63.75">
      <c r="A30" s="98" t="s">
        <v>188</v>
      </c>
      <c r="B30" s="145" t="s">
        <v>97</v>
      </c>
      <c r="C30" s="146" t="s">
        <v>98</v>
      </c>
      <c r="D30" s="146">
        <v>6000</v>
      </c>
      <c r="E30" s="146">
        <v>2301</v>
      </c>
      <c r="F30" s="147">
        <v>230889643</v>
      </c>
      <c r="G30" s="147">
        <v>44254392.9</v>
      </c>
      <c r="H30" s="165" t="s">
        <v>180</v>
      </c>
      <c r="I30" s="148" t="s">
        <v>102</v>
      </c>
      <c r="J30" s="148" t="s">
        <v>139</v>
      </c>
      <c r="K30" s="124"/>
      <c r="L30" s="13"/>
    </row>
    <row r="31" spans="1:12" ht="63.75">
      <c r="A31" s="98" t="s">
        <v>188</v>
      </c>
      <c r="B31" s="145" t="s">
        <v>104</v>
      </c>
      <c r="C31" s="145" t="s">
        <v>100</v>
      </c>
      <c r="D31" s="146">
        <v>1</v>
      </c>
      <c r="E31" s="146">
        <v>7</v>
      </c>
      <c r="F31" s="147">
        <v>15335000</v>
      </c>
      <c r="G31" s="147">
        <v>3403700</v>
      </c>
      <c r="H31" s="148" t="s">
        <v>176</v>
      </c>
      <c r="I31" s="148" t="s">
        <v>102</v>
      </c>
      <c r="J31" s="148" t="s">
        <v>135</v>
      </c>
      <c r="K31" s="124"/>
      <c r="L31" s="13"/>
    </row>
    <row r="32" spans="1:12" ht="38.25">
      <c r="A32" s="98" t="s">
        <v>190</v>
      </c>
      <c r="B32" s="145" t="s">
        <v>105</v>
      </c>
      <c r="C32" s="145" t="s">
        <v>99</v>
      </c>
      <c r="D32" s="146">
        <v>67</v>
      </c>
      <c r="E32" s="146">
        <v>24</v>
      </c>
      <c r="F32" s="147">
        <v>221846993</v>
      </c>
      <c r="G32" s="147">
        <v>7998200</v>
      </c>
      <c r="H32" s="148" t="s">
        <v>176</v>
      </c>
      <c r="I32" s="148" t="s">
        <v>102</v>
      </c>
      <c r="J32" s="148" t="s">
        <v>135</v>
      </c>
      <c r="K32" s="124"/>
      <c r="L32" s="13"/>
    </row>
    <row r="33" spans="1:12" ht="89.25">
      <c r="A33" s="98" t="s">
        <v>190</v>
      </c>
      <c r="B33" s="166" t="s">
        <v>103</v>
      </c>
      <c r="C33" s="166" t="s">
        <v>101</v>
      </c>
      <c r="D33" s="167">
        <v>720</v>
      </c>
      <c r="E33" s="168">
        <v>360</v>
      </c>
      <c r="F33" s="169">
        <v>40796126</v>
      </c>
      <c r="G33" s="170">
        <v>8065835</v>
      </c>
      <c r="H33" s="165" t="s">
        <v>182</v>
      </c>
      <c r="I33" s="148" t="s">
        <v>185</v>
      </c>
      <c r="J33" s="148" t="s">
        <v>135</v>
      </c>
      <c r="K33" s="124"/>
      <c r="L33" s="13"/>
    </row>
    <row r="34" spans="1:12" ht="102">
      <c r="A34" s="98" t="s">
        <v>191</v>
      </c>
      <c r="B34" s="171" t="s">
        <v>149</v>
      </c>
      <c r="C34" s="166" t="s">
        <v>137</v>
      </c>
      <c r="D34" s="167">
        <v>1275</v>
      </c>
      <c r="E34" s="168">
        <v>510</v>
      </c>
      <c r="F34" s="169">
        <v>179807411</v>
      </c>
      <c r="G34" s="170">
        <v>46583811.6920063</v>
      </c>
      <c r="H34" s="165" t="s">
        <v>183</v>
      </c>
      <c r="I34" s="148" t="s">
        <v>184</v>
      </c>
      <c r="J34" s="148" t="s">
        <v>140</v>
      </c>
      <c r="K34" s="124"/>
      <c r="L34" s="13"/>
    </row>
    <row r="35" spans="1:12" ht="38.25">
      <c r="A35" s="98" t="s">
        <v>188</v>
      </c>
      <c r="B35" s="151" t="s">
        <v>150</v>
      </c>
      <c r="C35" s="145" t="s">
        <v>138</v>
      </c>
      <c r="D35" s="146">
        <v>17</v>
      </c>
      <c r="E35" s="149">
        <v>10</v>
      </c>
      <c r="F35" s="147">
        <v>35490000</v>
      </c>
      <c r="G35" s="150">
        <v>8505000</v>
      </c>
      <c r="H35" s="130" t="s">
        <v>186</v>
      </c>
      <c r="I35" s="148" t="s">
        <v>102</v>
      </c>
      <c r="J35" s="148" t="s">
        <v>140</v>
      </c>
      <c r="K35" s="124"/>
      <c r="L35" s="13"/>
    </row>
    <row r="36" spans="1:12" ht="102">
      <c r="A36" s="98" t="s">
        <v>192</v>
      </c>
      <c r="B36" s="145" t="s">
        <v>151</v>
      </c>
      <c r="C36" s="145" t="s">
        <v>136</v>
      </c>
      <c r="D36" s="146">
        <v>450</v>
      </c>
      <c r="E36" s="149">
        <v>125</v>
      </c>
      <c r="F36" s="147">
        <v>21230193</v>
      </c>
      <c r="G36" s="150">
        <v>4785268.98</v>
      </c>
      <c r="H36" s="148" t="s">
        <v>176</v>
      </c>
      <c r="I36" s="148" t="s">
        <v>102</v>
      </c>
      <c r="J36" s="148" t="s">
        <v>140</v>
      </c>
      <c r="K36" s="124"/>
      <c r="L36" s="13"/>
    </row>
    <row r="37" spans="2:12" ht="12.75">
      <c r="B37" s="125" t="s">
        <v>161</v>
      </c>
      <c r="C37" s="125"/>
      <c r="D37" s="126">
        <f>SUM(D6:D36)</f>
        <v>15538.5</v>
      </c>
      <c r="E37" s="126">
        <f>SUM(E6:E36)</f>
        <v>5839</v>
      </c>
      <c r="F37" s="126">
        <f>SUM(F6:F36)</f>
        <v>2590473281.592793</v>
      </c>
      <c r="G37" s="126">
        <f>SUM(G6:G36)</f>
        <v>471522105.5983017</v>
      </c>
      <c r="H37" s="127"/>
      <c r="I37" s="13"/>
      <c r="J37" s="13"/>
      <c r="K37" s="13"/>
      <c r="L37" s="13"/>
    </row>
    <row r="38" spans="2:12" ht="12.75">
      <c r="B38" s="13" t="s">
        <v>161</v>
      </c>
      <c r="C38" s="123" t="s">
        <v>10</v>
      </c>
      <c r="D38" s="128">
        <f>COUNT(D6:D36)</f>
        <v>31</v>
      </c>
      <c r="E38" s="128">
        <f>COUNT(E6:E36)</f>
        <v>31</v>
      </c>
      <c r="F38" s="129" t="s">
        <v>10</v>
      </c>
      <c r="G38" s="129" t="s">
        <v>10</v>
      </c>
      <c r="H38" s="13"/>
      <c r="I38" s="13"/>
      <c r="J38" s="13"/>
      <c r="K38" s="13"/>
      <c r="L38" s="13"/>
    </row>
    <row r="39" spans="3:12" ht="12.75">
      <c r="C39" s="13"/>
      <c r="D39" s="13" t="s">
        <v>166</v>
      </c>
      <c r="E39" s="13" t="s">
        <v>167</v>
      </c>
      <c r="F39" s="13"/>
      <c r="G39" s="13"/>
      <c r="H39" s="13"/>
      <c r="I39" s="13"/>
      <c r="J39" s="13"/>
      <c r="K39" s="13"/>
      <c r="L39" s="13"/>
    </row>
    <row r="40" spans="3:12" ht="12.75"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3:12" ht="12.75"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3:12" ht="12.7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2.75">
      <c r="B45" s="13" t="s">
        <v>162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2.75">
      <c r="B46" s="13" t="s">
        <v>164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2.75">
      <c r="B47" s="13" t="s">
        <v>157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2.75">
      <c r="B48" s="13" t="s">
        <v>163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2.75">
      <c r="B49" s="13" t="s">
        <v>165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2.75">
      <c r="B50" s="13" t="s">
        <v>168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2:12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2:12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2:12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2:12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2:12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2:12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12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12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12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12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2:12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2:12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2:12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2:12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2:12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2:12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2:12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2:12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2:12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2:12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2:12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2:12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2:12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2:12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2:12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2:12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2:12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2:12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2:12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2:12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2:12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2:12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2:12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2:12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2:12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2:12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2:12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2:12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2:12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2:12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2:12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2:12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2:12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2:12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2:12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2:12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2:12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2:12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2:12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2:12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2:12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2:12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2:12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2:12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2:12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2:12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2:12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2:12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2:12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2:12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2:12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2:12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2:12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2:12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2:12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2:12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2:12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2:12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2:12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2:12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2:12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2:12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2:12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2:12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2:12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2:12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2:12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2:12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2:12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2:12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2:12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2:12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2:12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2:12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2:12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2:12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2:12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2:12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2:12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2:12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2:12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2:12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2:12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2:12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2:12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2:12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2:12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2:12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2:12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2:12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2:12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2:12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2:12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2:12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2:12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2:12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2:12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2:12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2:12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2:12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2:12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2:12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2:12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2:12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2:12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2:12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2:12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2:12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2:12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2:12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2:12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2:12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2:12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2:12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2:12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2:12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2:12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2:12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2:12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2:12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2:12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2:12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2:12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2:12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</sheetData>
  <sheetProtection/>
  <autoFilter ref="A5:L39"/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6" zoomScaleNormal="86" zoomScalePageLayoutView="0" workbookViewId="0" topLeftCell="A32">
      <selection activeCell="A19" sqref="A19:G35"/>
    </sheetView>
  </sheetViews>
  <sheetFormatPr defaultColWidth="11.421875" defaultRowHeight="12.75"/>
  <cols>
    <col min="1" max="1" width="13.140625" style="0" customWidth="1"/>
    <col min="2" max="2" width="34.00390625" style="0" customWidth="1"/>
    <col min="3" max="3" width="23.140625" style="0" customWidth="1"/>
    <col min="6" max="6" width="16.421875" style="0" customWidth="1"/>
    <col min="7" max="7" width="15.421875" style="0" customWidth="1"/>
    <col min="8" max="8" width="42.00390625" style="0" customWidth="1"/>
  </cols>
  <sheetData>
    <row r="1" ht="12.75">
      <c r="A1" s="1" t="s">
        <v>8</v>
      </c>
    </row>
    <row r="2" ht="12.75">
      <c r="A2" s="1" t="s">
        <v>193</v>
      </c>
    </row>
    <row r="3" ht="15.75">
      <c r="A3" s="2" t="s">
        <v>199</v>
      </c>
    </row>
    <row r="5" spans="1:8" ht="63.75">
      <c r="A5" s="3" t="s">
        <v>187</v>
      </c>
      <c r="B5" s="3" t="s">
        <v>1</v>
      </c>
      <c r="C5" s="3" t="s">
        <v>2</v>
      </c>
      <c r="D5" s="3" t="s">
        <v>65</v>
      </c>
      <c r="E5" s="3" t="s">
        <v>88</v>
      </c>
      <c r="F5" s="3" t="s">
        <v>15</v>
      </c>
      <c r="G5" s="3" t="s">
        <v>46</v>
      </c>
      <c r="H5" s="3" t="s">
        <v>3</v>
      </c>
    </row>
    <row r="6" spans="1:8" ht="80.25" customHeight="1">
      <c r="A6" s="98" t="s">
        <v>188</v>
      </c>
      <c r="B6" s="130" t="s">
        <v>5</v>
      </c>
      <c r="C6" s="130" t="s">
        <v>6</v>
      </c>
      <c r="D6" s="131">
        <v>50</v>
      </c>
      <c r="E6" s="131">
        <v>23</v>
      </c>
      <c r="F6" s="132">
        <v>155000000</v>
      </c>
      <c r="G6" s="132">
        <v>20078029.2</v>
      </c>
      <c r="H6" s="130" t="s">
        <v>176</v>
      </c>
    </row>
    <row r="7" spans="1:8" ht="80.25" customHeight="1">
      <c r="A7" s="98" t="s">
        <v>188</v>
      </c>
      <c r="B7" s="130" t="s">
        <v>7</v>
      </c>
      <c r="C7" s="130" t="s">
        <v>9</v>
      </c>
      <c r="D7" s="131">
        <v>1000</v>
      </c>
      <c r="E7" s="134">
        <v>500</v>
      </c>
      <c r="F7" s="132">
        <v>208880000</v>
      </c>
      <c r="G7" s="132">
        <v>47554800</v>
      </c>
      <c r="H7" s="130" t="s">
        <v>176</v>
      </c>
    </row>
    <row r="8" spans="1:8" ht="52.5" customHeight="1">
      <c r="A8" s="98" t="s">
        <v>188</v>
      </c>
      <c r="B8" s="135" t="s">
        <v>11</v>
      </c>
      <c r="C8" s="130" t="s">
        <v>12</v>
      </c>
      <c r="D8" s="136">
        <v>6</v>
      </c>
      <c r="E8" s="137">
        <v>9</v>
      </c>
      <c r="F8" s="132">
        <f>54159*500</f>
        <v>27079500</v>
      </c>
      <c r="G8" s="132">
        <v>3930709.05</v>
      </c>
      <c r="H8" s="130" t="s">
        <v>176</v>
      </c>
    </row>
    <row r="9" spans="1:8" ht="36" customHeight="1">
      <c r="A9" s="98" t="s">
        <v>188</v>
      </c>
      <c r="B9" s="138" t="s">
        <v>16</v>
      </c>
      <c r="C9" s="130" t="s">
        <v>31</v>
      </c>
      <c r="D9" s="131">
        <v>29</v>
      </c>
      <c r="E9" s="139">
        <v>4</v>
      </c>
      <c r="F9" s="132">
        <v>78104400</v>
      </c>
      <c r="G9" s="132">
        <v>4400000</v>
      </c>
      <c r="H9" s="130" t="s">
        <v>170</v>
      </c>
    </row>
    <row r="10" spans="1:8" ht="46.5" customHeight="1">
      <c r="A10" s="98" t="s">
        <v>188</v>
      </c>
      <c r="B10" s="138" t="s">
        <v>17</v>
      </c>
      <c r="C10" s="130" t="s">
        <v>32</v>
      </c>
      <c r="D10" s="131">
        <v>73</v>
      </c>
      <c r="E10" s="139">
        <v>15</v>
      </c>
      <c r="F10" s="132">
        <v>37559000</v>
      </c>
      <c r="G10" s="132">
        <v>6922200</v>
      </c>
      <c r="H10" s="130" t="s">
        <v>176</v>
      </c>
    </row>
    <row r="11" spans="1:8" ht="50.25" customHeight="1">
      <c r="A11" s="98" t="s">
        <v>188</v>
      </c>
      <c r="B11" s="138" t="s">
        <v>18</v>
      </c>
      <c r="C11" s="130" t="s">
        <v>33</v>
      </c>
      <c r="D11" s="131">
        <v>28</v>
      </c>
      <c r="E11" s="139">
        <v>4</v>
      </c>
      <c r="F11" s="132">
        <v>11250000</v>
      </c>
      <c r="G11" s="132">
        <v>2557500</v>
      </c>
      <c r="H11" s="130" t="s">
        <v>176</v>
      </c>
    </row>
    <row r="12" spans="1:8" ht="59.25" customHeight="1">
      <c r="A12" s="98" t="s">
        <v>188</v>
      </c>
      <c r="B12" s="138" t="s">
        <v>19</v>
      </c>
      <c r="C12" s="130" t="s">
        <v>34</v>
      </c>
      <c r="D12" s="131">
        <v>71</v>
      </c>
      <c r="E12" s="139">
        <v>6</v>
      </c>
      <c r="F12" s="132">
        <v>50767350</v>
      </c>
      <c r="G12" s="132">
        <v>4619700</v>
      </c>
      <c r="H12" s="130" t="s">
        <v>171</v>
      </c>
    </row>
    <row r="13" spans="1:8" ht="45" customHeight="1">
      <c r="A13" s="98" t="s">
        <v>188</v>
      </c>
      <c r="B13" s="138" t="s">
        <v>20</v>
      </c>
      <c r="C13" s="130" t="s">
        <v>35</v>
      </c>
      <c r="D13" s="131">
        <v>14</v>
      </c>
      <c r="E13" s="139">
        <v>4</v>
      </c>
      <c r="F13" s="132">
        <v>53527079</v>
      </c>
      <c r="G13" s="132">
        <v>4400000</v>
      </c>
      <c r="H13" s="130" t="s">
        <v>176</v>
      </c>
    </row>
    <row r="14" spans="1:8" ht="40.5" customHeight="1">
      <c r="A14" s="98" t="s">
        <v>188</v>
      </c>
      <c r="B14" s="138" t="s">
        <v>27</v>
      </c>
      <c r="C14" s="130" t="s">
        <v>21</v>
      </c>
      <c r="D14" s="131">
        <v>13</v>
      </c>
      <c r="E14" s="139">
        <v>5</v>
      </c>
      <c r="F14" s="132">
        <v>81811088</v>
      </c>
      <c r="G14" s="132">
        <v>5489660</v>
      </c>
      <c r="H14" s="130" t="s">
        <v>176</v>
      </c>
    </row>
    <row r="15" spans="1:8" ht="35.25" customHeight="1">
      <c r="A15" s="98" t="s">
        <v>188</v>
      </c>
      <c r="B15" s="138" t="s">
        <v>28</v>
      </c>
      <c r="C15" s="130" t="s">
        <v>22</v>
      </c>
      <c r="D15" s="131">
        <v>60</v>
      </c>
      <c r="E15" s="139">
        <v>12</v>
      </c>
      <c r="F15" s="132">
        <v>29139500</v>
      </c>
      <c r="G15" s="132">
        <v>7605450</v>
      </c>
      <c r="H15" s="130" t="s">
        <v>172</v>
      </c>
    </row>
    <row r="16" spans="1:8" ht="75" customHeight="1">
      <c r="A16" s="98" t="s">
        <v>188</v>
      </c>
      <c r="B16" s="141" t="s">
        <v>26</v>
      </c>
      <c r="C16" s="130" t="s">
        <v>30</v>
      </c>
      <c r="D16" s="131">
        <v>21</v>
      </c>
      <c r="E16" s="139">
        <v>5</v>
      </c>
      <c r="F16" s="132">
        <v>20989500</v>
      </c>
      <c r="G16" s="132">
        <v>3947850</v>
      </c>
      <c r="H16" s="130" t="s">
        <v>176</v>
      </c>
    </row>
    <row r="17" spans="1:8" ht="88.5" customHeight="1">
      <c r="A17" s="98" t="s">
        <v>188</v>
      </c>
      <c r="B17" s="141" t="s">
        <v>45</v>
      </c>
      <c r="C17" s="130" t="s">
        <v>37</v>
      </c>
      <c r="D17" s="131">
        <v>1500</v>
      </c>
      <c r="E17" s="139">
        <v>784</v>
      </c>
      <c r="F17" s="132">
        <v>314148259.59279305</v>
      </c>
      <c r="G17" s="132">
        <f>46251134.5872954+8500000</f>
        <v>54751134.5872954</v>
      </c>
      <c r="H17" s="130" t="s">
        <v>173</v>
      </c>
    </row>
    <row r="18" spans="1:8" ht="73.5" customHeight="1">
      <c r="A18" s="98" t="s">
        <v>188</v>
      </c>
      <c r="B18" s="130" t="s">
        <v>41</v>
      </c>
      <c r="C18" s="130" t="s">
        <v>42</v>
      </c>
      <c r="D18" s="131">
        <v>385</v>
      </c>
      <c r="E18" s="134">
        <v>110</v>
      </c>
      <c r="F18" s="132">
        <v>23592500</v>
      </c>
      <c r="G18" s="132">
        <v>6705750</v>
      </c>
      <c r="H18" s="130" t="s">
        <v>176</v>
      </c>
    </row>
    <row r="19" spans="1:8" ht="57.75" customHeight="1">
      <c r="A19" s="98" t="s">
        <v>188</v>
      </c>
      <c r="B19" s="130" t="s">
        <v>60</v>
      </c>
      <c r="C19" s="130" t="s">
        <v>58</v>
      </c>
      <c r="D19" s="131">
        <v>15</v>
      </c>
      <c r="E19" s="134">
        <v>5</v>
      </c>
      <c r="F19" s="132">
        <v>82610225</v>
      </c>
      <c r="G19" s="132">
        <v>17145068</v>
      </c>
      <c r="H19" s="143" t="s">
        <v>176</v>
      </c>
    </row>
    <row r="20" spans="1:8" ht="87" customHeight="1">
      <c r="A20" s="98" t="s">
        <v>188</v>
      </c>
      <c r="B20" s="130" t="s">
        <v>61</v>
      </c>
      <c r="C20" s="130" t="s">
        <v>59</v>
      </c>
      <c r="D20" s="131">
        <v>25</v>
      </c>
      <c r="E20" s="134">
        <v>4</v>
      </c>
      <c r="F20" s="132">
        <v>14401500</v>
      </c>
      <c r="G20" s="132">
        <v>3945450</v>
      </c>
      <c r="H20" s="143" t="s">
        <v>176</v>
      </c>
    </row>
    <row r="21" spans="1:8" ht="34.5" customHeight="1">
      <c r="A21" s="98" t="s">
        <v>188</v>
      </c>
      <c r="B21" s="130" t="s">
        <v>73</v>
      </c>
      <c r="C21" s="130" t="s">
        <v>72</v>
      </c>
      <c r="D21" s="131">
        <v>10</v>
      </c>
      <c r="E21" s="134">
        <v>5</v>
      </c>
      <c r="F21" s="132">
        <v>15820000</v>
      </c>
      <c r="G21" s="132">
        <v>3855000</v>
      </c>
      <c r="H21" s="143" t="s">
        <v>176</v>
      </c>
    </row>
    <row r="22" spans="1:8" ht="33" customHeight="1">
      <c r="A22" s="98" t="s">
        <v>188</v>
      </c>
      <c r="B22" s="130" t="s">
        <v>78</v>
      </c>
      <c r="C22" s="130" t="s">
        <v>77</v>
      </c>
      <c r="D22" s="131">
        <v>31</v>
      </c>
      <c r="E22" s="134">
        <v>5</v>
      </c>
      <c r="F22" s="132">
        <v>40430000</v>
      </c>
      <c r="G22" s="132">
        <v>12129000</v>
      </c>
      <c r="H22" s="143" t="s">
        <v>176</v>
      </c>
    </row>
    <row r="23" spans="1:8" ht="87.75" customHeight="1">
      <c r="A23" s="98" t="s">
        <v>188</v>
      </c>
      <c r="B23" s="145" t="s">
        <v>104</v>
      </c>
      <c r="C23" s="145" t="s">
        <v>100</v>
      </c>
      <c r="D23" s="146">
        <v>1</v>
      </c>
      <c r="E23" s="146">
        <v>7</v>
      </c>
      <c r="F23" s="147">
        <v>15335000</v>
      </c>
      <c r="G23" s="147">
        <v>3403700</v>
      </c>
      <c r="H23" s="148" t="s">
        <v>176</v>
      </c>
    </row>
    <row r="24" spans="1:8" ht="54" customHeight="1">
      <c r="A24" s="98" t="s">
        <v>190</v>
      </c>
      <c r="B24" s="145" t="s">
        <v>105</v>
      </c>
      <c r="C24" s="145" t="s">
        <v>99</v>
      </c>
      <c r="D24" s="146">
        <v>67</v>
      </c>
      <c r="E24" s="146">
        <v>24</v>
      </c>
      <c r="F24" s="147">
        <v>221846993</v>
      </c>
      <c r="G24" s="147">
        <v>7998200</v>
      </c>
      <c r="H24" s="148" t="s">
        <v>176</v>
      </c>
    </row>
    <row r="25" spans="1:8" ht="51" customHeight="1">
      <c r="A25" s="98" t="s">
        <v>188</v>
      </c>
      <c r="B25" s="151" t="s">
        <v>150</v>
      </c>
      <c r="C25" s="145" t="s">
        <v>138</v>
      </c>
      <c r="D25" s="146">
        <v>17</v>
      </c>
      <c r="E25" s="149">
        <v>10</v>
      </c>
      <c r="F25" s="147">
        <v>35490000</v>
      </c>
      <c r="G25" s="150">
        <v>8505000</v>
      </c>
      <c r="H25" s="130" t="s">
        <v>186</v>
      </c>
    </row>
    <row r="26" spans="1:8" ht="66.75" customHeight="1">
      <c r="A26" s="98" t="s">
        <v>188</v>
      </c>
      <c r="B26" s="177" t="s">
        <v>25</v>
      </c>
      <c r="C26" s="157" t="s">
        <v>29</v>
      </c>
      <c r="D26" s="158">
        <v>25</v>
      </c>
      <c r="E26" s="178">
        <v>7</v>
      </c>
      <c r="F26" s="159">
        <v>81811088</v>
      </c>
      <c r="G26" s="159">
        <v>5524800</v>
      </c>
      <c r="H26" s="179" t="s">
        <v>195</v>
      </c>
    </row>
    <row r="27" spans="1:8" ht="118.5" customHeight="1">
      <c r="A27" s="98" t="s">
        <v>192</v>
      </c>
      <c r="B27" s="145" t="s">
        <v>151</v>
      </c>
      <c r="C27" s="145" t="s">
        <v>136</v>
      </c>
      <c r="D27" s="146">
        <v>450</v>
      </c>
      <c r="E27" s="149">
        <v>125</v>
      </c>
      <c r="F27" s="147">
        <v>21230193</v>
      </c>
      <c r="G27" s="150">
        <v>4785268.98</v>
      </c>
      <c r="H27" s="148" t="s">
        <v>176</v>
      </c>
    </row>
    <row r="28" spans="1:8" ht="61.5" customHeight="1">
      <c r="A28" s="98" t="s">
        <v>189</v>
      </c>
      <c r="B28" s="160" t="s">
        <v>55</v>
      </c>
      <c r="C28" s="160" t="s">
        <v>56</v>
      </c>
      <c r="D28" s="161">
        <v>100</v>
      </c>
      <c r="E28" s="162">
        <v>150</v>
      </c>
      <c r="F28" s="163">
        <v>36809704</v>
      </c>
      <c r="G28" s="163">
        <v>5694060</v>
      </c>
      <c r="H28" s="164" t="s">
        <v>196</v>
      </c>
    </row>
    <row r="29" spans="1:8" ht="25.5">
      <c r="A29" s="181" t="s">
        <v>188</v>
      </c>
      <c r="B29" s="160" t="s">
        <v>76</v>
      </c>
      <c r="C29" s="160" t="s">
        <v>75</v>
      </c>
      <c r="D29" s="161">
        <v>31.5</v>
      </c>
      <c r="E29" s="162">
        <v>5</v>
      </c>
      <c r="F29" s="163">
        <v>84537500</v>
      </c>
      <c r="G29" s="163">
        <v>12842100</v>
      </c>
      <c r="H29" s="165" t="s">
        <v>176</v>
      </c>
    </row>
    <row r="30" spans="1:8" ht="38.25">
      <c r="A30" s="181" t="s">
        <v>188</v>
      </c>
      <c r="B30" s="160" t="s">
        <v>97</v>
      </c>
      <c r="C30" s="180" t="s">
        <v>98</v>
      </c>
      <c r="D30" s="180">
        <v>6000</v>
      </c>
      <c r="E30" s="180">
        <v>2301</v>
      </c>
      <c r="F30" s="163">
        <v>230889643</v>
      </c>
      <c r="G30" s="163">
        <v>44254392.9</v>
      </c>
      <c r="H30" s="165" t="s">
        <v>176</v>
      </c>
    </row>
    <row r="31" spans="1:8" ht="89.25">
      <c r="A31" s="181" t="s">
        <v>190</v>
      </c>
      <c r="B31" s="166" t="s">
        <v>103</v>
      </c>
      <c r="C31" s="166" t="s">
        <v>101</v>
      </c>
      <c r="D31" s="167">
        <v>720</v>
      </c>
      <c r="E31" s="168">
        <v>360</v>
      </c>
      <c r="F31" s="163">
        <v>40796126</v>
      </c>
      <c r="G31" s="163">
        <v>8065835</v>
      </c>
      <c r="H31" s="165" t="s">
        <v>176</v>
      </c>
    </row>
    <row r="32" spans="1:8" ht="102">
      <c r="A32" s="181" t="s">
        <v>191</v>
      </c>
      <c r="B32" s="171" t="s">
        <v>149</v>
      </c>
      <c r="C32" s="166" t="s">
        <v>137</v>
      </c>
      <c r="D32" s="167">
        <v>1275</v>
      </c>
      <c r="E32" s="168">
        <v>510</v>
      </c>
      <c r="F32" s="163">
        <v>179807411</v>
      </c>
      <c r="G32" s="163">
        <v>46583811.6920063</v>
      </c>
      <c r="H32" s="165" t="s">
        <v>176</v>
      </c>
    </row>
    <row r="33" spans="2:8" ht="12.75">
      <c r="B33" s="125" t="s">
        <v>194</v>
      </c>
      <c r="C33" s="125"/>
      <c r="D33" s="126">
        <f>SUM(D6:D32)</f>
        <v>12017.5</v>
      </c>
      <c r="E33" s="126">
        <f>SUM(E6:E32)</f>
        <v>4999</v>
      </c>
      <c r="F33" s="126">
        <f>SUM(F6:F32)</f>
        <v>2193663559.592793</v>
      </c>
      <c r="G33" s="126">
        <f>SUM(G6:G32)</f>
        <v>357694469.4093017</v>
      </c>
      <c r="H33" s="127"/>
    </row>
    <row r="34" spans="3:7" ht="15.75">
      <c r="C34" s="189" t="s">
        <v>201</v>
      </c>
      <c r="D34" s="190">
        <f>AVERAGE(D6:D32)</f>
        <v>445.0925925925926</v>
      </c>
      <c r="E34" s="190">
        <f>AVERAGE(E6:E32)</f>
        <v>185.14814814814815</v>
      </c>
      <c r="F34" s="190">
        <f>AVERAGE(F6:F32)</f>
        <v>81246798.50343677</v>
      </c>
      <c r="G34" s="190">
        <f>AVERAGE(G6:G32)</f>
        <v>13247943.311455619</v>
      </c>
    </row>
    <row r="35" spans="3:4" ht="15">
      <c r="C35" s="188" t="s">
        <v>200</v>
      </c>
      <c r="D35" s="188">
        <f>COUNT(D6:D32)</f>
        <v>27</v>
      </c>
    </row>
    <row r="36" ht="23.25" customHeight="1"/>
    <row r="37" ht="15.75">
      <c r="A37" s="182" t="s">
        <v>198</v>
      </c>
    </row>
    <row r="38" spans="1:8" ht="63.75">
      <c r="A38" s="3" t="s">
        <v>187</v>
      </c>
      <c r="B38" s="3" t="s">
        <v>1</v>
      </c>
      <c r="C38" s="3" t="s">
        <v>2</v>
      </c>
      <c r="D38" s="3" t="s">
        <v>65</v>
      </c>
      <c r="E38" s="3" t="s">
        <v>88</v>
      </c>
      <c r="F38" s="3" t="s">
        <v>15</v>
      </c>
      <c r="G38" s="3" t="s">
        <v>46</v>
      </c>
      <c r="H38" s="3" t="s">
        <v>3</v>
      </c>
    </row>
    <row r="39" spans="1:8" ht="38.25">
      <c r="A39" s="181" t="s">
        <v>189</v>
      </c>
      <c r="B39" s="183" t="s">
        <v>39</v>
      </c>
      <c r="C39" s="183" t="s">
        <v>38</v>
      </c>
      <c r="D39" s="184">
        <v>20</v>
      </c>
      <c r="E39" s="185">
        <v>50</v>
      </c>
      <c r="F39" s="186">
        <v>15000000</v>
      </c>
      <c r="G39" s="186">
        <v>8001700</v>
      </c>
      <c r="H39" s="187" t="s">
        <v>175</v>
      </c>
    </row>
    <row r="40" spans="1:8" ht="51">
      <c r="A40" s="181" t="s">
        <v>188</v>
      </c>
      <c r="B40" s="183" t="s">
        <v>67</v>
      </c>
      <c r="C40" s="183" t="s">
        <v>66</v>
      </c>
      <c r="D40" s="184">
        <v>0.5</v>
      </c>
      <c r="E40" s="185">
        <v>7</v>
      </c>
      <c r="F40" s="186">
        <v>3815325</v>
      </c>
      <c r="G40" s="186">
        <v>684300</v>
      </c>
      <c r="H40" s="187" t="s">
        <v>197</v>
      </c>
    </row>
    <row r="41" spans="1:8" ht="76.5">
      <c r="A41" s="181" t="s">
        <v>188</v>
      </c>
      <c r="B41" s="183" t="s">
        <v>71</v>
      </c>
      <c r="C41" s="183" t="s">
        <v>70</v>
      </c>
      <c r="D41" s="184">
        <v>0.5</v>
      </c>
      <c r="E41" s="185">
        <v>12</v>
      </c>
      <c r="F41" s="186">
        <v>3694194</v>
      </c>
      <c r="G41" s="186">
        <v>736800</v>
      </c>
      <c r="H41" s="187" t="s">
        <v>197</v>
      </c>
    </row>
    <row r="42" spans="1:8" ht="51">
      <c r="A42" s="98" t="s">
        <v>189</v>
      </c>
      <c r="B42" s="160" t="s">
        <v>63</v>
      </c>
      <c r="C42" s="160" t="s">
        <v>62</v>
      </c>
      <c r="D42" s="161">
        <v>3500</v>
      </c>
      <c r="E42" s="162">
        <v>771</v>
      </c>
      <c r="F42" s="163">
        <v>374300203</v>
      </c>
      <c r="G42" s="163">
        <v>104404836.189</v>
      </c>
      <c r="H42" s="164" t="s">
        <v>177</v>
      </c>
    </row>
    <row r="43" spans="2:7" ht="12.75">
      <c r="B43" s="125" t="s">
        <v>194</v>
      </c>
      <c r="C43" s="125"/>
      <c r="D43" s="126">
        <f>SUM(D39:D42)</f>
        <v>3521</v>
      </c>
      <c r="E43" s="126">
        <f>SUM(E39:E42)</f>
        <v>840</v>
      </c>
      <c r="F43" s="126">
        <f>SUM(F39:F42)</f>
        <v>396809722</v>
      </c>
      <c r="G43" s="126">
        <f>SUM(G39:G42)</f>
        <v>113827636.189</v>
      </c>
    </row>
    <row r="44" ht="12.75">
      <c r="D44" s="13" t="s">
        <v>203</v>
      </c>
    </row>
    <row r="47" spans="1:8" ht="63.75">
      <c r="A47" s="3" t="s">
        <v>187</v>
      </c>
      <c r="B47" s="3" t="s">
        <v>1</v>
      </c>
      <c r="C47" s="3" t="s">
        <v>2</v>
      </c>
      <c r="D47" s="3" t="s">
        <v>65</v>
      </c>
      <c r="E47" s="3" t="s">
        <v>88</v>
      </c>
      <c r="F47" s="3" t="s">
        <v>15</v>
      </c>
      <c r="G47" s="3" t="s">
        <v>46</v>
      </c>
      <c r="H47" s="3" t="s">
        <v>3</v>
      </c>
    </row>
    <row r="48" spans="2:8" ht="14.25">
      <c r="B48" s="4" t="s">
        <v>194</v>
      </c>
      <c r="C48" s="98" t="s">
        <v>202</v>
      </c>
      <c r="D48" s="194">
        <v>12017.5</v>
      </c>
      <c r="E48" s="194">
        <v>4999</v>
      </c>
      <c r="F48" s="194">
        <v>2193663559.592793</v>
      </c>
      <c r="G48" s="194">
        <v>357694469.4093017</v>
      </c>
      <c r="H48" s="4"/>
    </row>
    <row r="49" spans="2:8" ht="14.25">
      <c r="B49" s="4"/>
      <c r="C49" s="4" t="s">
        <v>201</v>
      </c>
      <c r="D49" s="194">
        <v>445.0925925925926</v>
      </c>
      <c r="E49" s="194">
        <v>185.14814814814815</v>
      </c>
      <c r="F49" s="194">
        <v>81246798.50343677</v>
      </c>
      <c r="G49" s="194">
        <v>13247943.311455619</v>
      </c>
      <c r="H49" s="4"/>
    </row>
    <row r="50" spans="2:8" ht="14.25">
      <c r="B50" s="4"/>
      <c r="C50" s="4" t="s">
        <v>200</v>
      </c>
      <c r="D50" s="194">
        <v>27</v>
      </c>
      <c r="E50" s="194"/>
      <c r="F50" s="194"/>
      <c r="G50" s="194"/>
      <c r="H50" s="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 cartago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 tencio</dc:creator>
  <cp:keywords/>
  <dc:description/>
  <cp:lastModifiedBy>mag</cp:lastModifiedBy>
  <cp:lastPrinted>2008-08-18T16:01:32Z</cp:lastPrinted>
  <dcterms:created xsi:type="dcterms:W3CDTF">2007-09-03T17:21:07Z</dcterms:created>
  <dcterms:modified xsi:type="dcterms:W3CDTF">2010-12-13T20:18:45Z</dcterms:modified>
  <cp:category/>
  <cp:version/>
  <cp:contentType/>
  <cp:contentStatus/>
</cp:coreProperties>
</file>